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PoechersdorferP\Documents\Projekte\ClimateReady Schools\Vorlagen Website\"/>
    </mc:Choice>
  </mc:AlternateContent>
  <xr:revisionPtr revIDLastSave="0" documentId="13_ncr:1_{65979C25-3A9A-439E-AC66-B77483AD3154}" xr6:coauthVersionLast="47" xr6:coauthVersionMax="47" xr10:uidLastSave="{00000000-0000-0000-0000-000000000000}"/>
  <bookViews>
    <workbookView xWindow="-11160" yWindow="-16095" windowWidth="25440" windowHeight="15270" xr2:uid="{1C490E11-FF01-4222-B605-6F19F632F7B9}"/>
  </bookViews>
  <sheets>
    <sheet name="Gesam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I17" i="1" l="1"/>
  <c r="CI18" i="1"/>
  <c r="CI19" i="1"/>
  <c r="CI16" i="1"/>
  <c r="CH20" i="1"/>
  <c r="Q17" i="1"/>
  <c r="BR2" i="1"/>
  <c r="BS2" i="1"/>
  <c r="BT2" i="1"/>
  <c r="BU2" i="1"/>
  <c r="BV2" i="1"/>
  <c r="BW2" i="1"/>
  <c r="BX2" i="1"/>
  <c r="BY2" i="1"/>
  <c r="BZ2" i="1"/>
  <c r="CA2" i="1"/>
  <c r="BR3" i="1"/>
  <c r="BS3" i="1"/>
  <c r="BT3" i="1"/>
  <c r="BU3" i="1"/>
  <c r="BV3" i="1"/>
  <c r="BW3" i="1"/>
  <c r="BX3" i="1"/>
  <c r="BY3" i="1"/>
  <c r="BZ3" i="1"/>
  <c r="CA3" i="1"/>
  <c r="BR4" i="1"/>
  <c r="BS4" i="1"/>
  <c r="BT4" i="1"/>
  <c r="BU4" i="1"/>
  <c r="BV4" i="1"/>
  <c r="BW4" i="1"/>
  <c r="BX4" i="1"/>
  <c r="BY4" i="1"/>
  <c r="BZ4" i="1"/>
  <c r="CA4" i="1"/>
  <c r="BR5" i="1"/>
  <c r="BS5" i="1"/>
  <c r="BT5" i="1"/>
  <c r="BU5" i="1"/>
  <c r="BV5" i="1"/>
  <c r="BW5" i="1"/>
  <c r="BX5" i="1"/>
  <c r="BY5" i="1"/>
  <c r="BZ5" i="1"/>
  <c r="CA5" i="1"/>
  <c r="BR6" i="1"/>
  <c r="BS6" i="1"/>
  <c r="BT6" i="1"/>
  <c r="BU6" i="1"/>
  <c r="BV6" i="1"/>
  <c r="BW6" i="1"/>
  <c r="BX6" i="1"/>
  <c r="BY6" i="1"/>
  <c r="BZ6" i="1"/>
  <c r="CA6" i="1"/>
  <c r="BR7" i="1"/>
  <c r="BS7" i="1"/>
  <c r="BT7" i="1"/>
  <c r="BU7" i="1"/>
  <c r="BV7" i="1"/>
  <c r="BW7" i="1"/>
  <c r="BX7" i="1"/>
  <c r="BY7" i="1"/>
  <c r="BZ7" i="1"/>
  <c r="CA7" i="1"/>
  <c r="BR8" i="1"/>
  <c r="BS8" i="1"/>
  <c r="BT8" i="1"/>
  <c r="BU8" i="1"/>
  <c r="BV8" i="1"/>
  <c r="BW8" i="1"/>
  <c r="BX8" i="1"/>
  <c r="BY8" i="1"/>
  <c r="BZ8" i="1"/>
  <c r="CA8" i="1"/>
  <c r="BR9" i="1"/>
  <c r="BS9" i="1"/>
  <c r="BT9" i="1"/>
  <c r="BU9" i="1"/>
  <c r="BV9" i="1"/>
  <c r="BW9" i="1"/>
  <c r="BX9" i="1"/>
  <c r="BY9" i="1"/>
  <c r="BZ9" i="1"/>
  <c r="CA9" i="1"/>
  <c r="CC15" i="1" l="1"/>
  <c r="CW15" i="1"/>
  <c r="CW14" i="1"/>
  <c r="CW13" i="1"/>
  <c r="CW12" i="1"/>
  <c r="CW16" i="1" s="1"/>
  <c r="CK12" i="1"/>
  <c r="CT9" i="1" l="1"/>
  <c r="CS9" i="1"/>
  <c r="CR9" i="1"/>
  <c r="CQ9" i="1"/>
  <c r="CP9" i="1"/>
  <c r="CO9" i="1"/>
  <c r="CN9" i="1"/>
  <c r="CM9" i="1"/>
  <c r="CB9" i="1"/>
  <c r="BL9" i="1"/>
  <c r="BK9" i="1"/>
  <c r="BJ9" i="1"/>
  <c r="BI9" i="1"/>
  <c r="BH9" i="1"/>
  <c r="BG9" i="1"/>
  <c r="BF9" i="1"/>
  <c r="BE9" i="1"/>
  <c r="BD9" i="1"/>
  <c r="BC9" i="1"/>
  <c r="BB9" i="1"/>
  <c r="BA9" i="1"/>
  <c r="AZ9" i="1"/>
  <c r="AY9" i="1"/>
  <c r="AW9" i="1"/>
  <c r="AV9" i="1"/>
  <c r="AU9" i="1"/>
  <c r="AT9" i="1"/>
  <c r="AS9" i="1"/>
  <c r="AR9" i="1"/>
  <c r="AQ9" i="1"/>
  <c r="AP9" i="1"/>
  <c r="AO9" i="1"/>
  <c r="AN9" i="1"/>
  <c r="AK9" i="1"/>
  <c r="AJ9" i="1"/>
  <c r="AI9" i="1"/>
  <c r="AH9" i="1"/>
  <c r="AG9" i="1"/>
  <c r="AF9" i="1"/>
  <c r="AD9" i="1"/>
  <c r="AC9" i="1"/>
  <c r="AB9" i="1"/>
  <c r="AA9" i="1"/>
  <c r="Z9" i="1"/>
  <c r="Y9" i="1"/>
  <c r="X9" i="1"/>
  <c r="W9" i="1"/>
  <c r="V9" i="1"/>
  <c r="U9" i="1"/>
  <c r="T9" i="1"/>
  <c r="S9" i="1"/>
  <c r="O9" i="1"/>
  <c r="N9" i="1"/>
  <c r="M9" i="1"/>
  <c r="L9" i="1"/>
  <c r="K9" i="1"/>
  <c r="J9" i="1"/>
  <c r="I9" i="1"/>
  <c r="B9" i="1"/>
  <c r="CT8" i="1"/>
  <c r="CS8" i="1"/>
  <c r="CR8" i="1"/>
  <c r="CQ8" i="1"/>
  <c r="CP8" i="1"/>
  <c r="CO8" i="1"/>
  <c r="CN8" i="1"/>
  <c r="CM8" i="1"/>
  <c r="CB8" i="1"/>
  <c r="BL8" i="1"/>
  <c r="BK8" i="1"/>
  <c r="BJ8" i="1"/>
  <c r="BI8" i="1"/>
  <c r="BH8" i="1"/>
  <c r="BG8" i="1"/>
  <c r="BF8" i="1"/>
  <c r="BE8" i="1"/>
  <c r="BD8" i="1"/>
  <c r="BC8" i="1"/>
  <c r="BB8" i="1"/>
  <c r="BA8" i="1"/>
  <c r="AZ8" i="1"/>
  <c r="AY8" i="1"/>
  <c r="AW8" i="1"/>
  <c r="AV8" i="1"/>
  <c r="AU8" i="1"/>
  <c r="AT8" i="1"/>
  <c r="AS8" i="1"/>
  <c r="AR8" i="1"/>
  <c r="AQ8" i="1"/>
  <c r="AP8" i="1"/>
  <c r="AO8" i="1"/>
  <c r="AN8" i="1"/>
  <c r="AK8" i="1"/>
  <c r="AJ8" i="1"/>
  <c r="AI8" i="1"/>
  <c r="AH8" i="1"/>
  <c r="AG8" i="1"/>
  <c r="AF8" i="1"/>
  <c r="AD8" i="1"/>
  <c r="AC8" i="1"/>
  <c r="AB8" i="1"/>
  <c r="AA8" i="1"/>
  <c r="Z8" i="1"/>
  <c r="Y8" i="1"/>
  <c r="X8" i="1"/>
  <c r="W8" i="1"/>
  <c r="V8" i="1"/>
  <c r="U8" i="1"/>
  <c r="T8" i="1"/>
  <c r="S8" i="1"/>
  <c r="O8" i="1"/>
  <c r="N8" i="1"/>
  <c r="M8" i="1"/>
  <c r="L8" i="1"/>
  <c r="K8" i="1"/>
  <c r="J8" i="1"/>
  <c r="I8" i="1"/>
  <c r="B8" i="1"/>
  <c r="CT7" i="1"/>
  <c r="CS7" i="1"/>
  <c r="CR7" i="1"/>
  <c r="CQ7" i="1"/>
  <c r="CP7" i="1"/>
  <c r="CO7" i="1"/>
  <c r="CN7" i="1"/>
  <c r="CM7" i="1"/>
  <c r="CB7" i="1"/>
  <c r="BL7" i="1"/>
  <c r="BK7" i="1"/>
  <c r="BJ7" i="1"/>
  <c r="BI7" i="1"/>
  <c r="BH7" i="1"/>
  <c r="BG7" i="1"/>
  <c r="BF7" i="1"/>
  <c r="BE7" i="1"/>
  <c r="BD7" i="1"/>
  <c r="BC7" i="1"/>
  <c r="BB7" i="1"/>
  <c r="BA7" i="1"/>
  <c r="AZ7" i="1"/>
  <c r="AY7" i="1"/>
  <c r="AW7" i="1"/>
  <c r="AV7" i="1"/>
  <c r="AU7" i="1"/>
  <c r="AT7" i="1"/>
  <c r="AS7" i="1"/>
  <c r="AR7" i="1"/>
  <c r="AQ7" i="1"/>
  <c r="AP7" i="1"/>
  <c r="AO7" i="1"/>
  <c r="AN7" i="1"/>
  <c r="AK7" i="1"/>
  <c r="AJ7" i="1"/>
  <c r="AI7" i="1"/>
  <c r="AH7" i="1"/>
  <c r="AG7" i="1"/>
  <c r="AF7" i="1"/>
  <c r="AD7" i="1"/>
  <c r="AC7" i="1"/>
  <c r="AB7" i="1"/>
  <c r="AA7" i="1"/>
  <c r="Z7" i="1"/>
  <c r="Y7" i="1"/>
  <c r="X7" i="1"/>
  <c r="W7" i="1"/>
  <c r="V7" i="1"/>
  <c r="U7" i="1"/>
  <c r="T7" i="1"/>
  <c r="S7" i="1"/>
  <c r="O7" i="1"/>
  <c r="N7" i="1"/>
  <c r="M7" i="1"/>
  <c r="L7" i="1"/>
  <c r="K7" i="1"/>
  <c r="J7" i="1"/>
  <c r="I7" i="1"/>
  <c r="B7" i="1"/>
  <c r="CT6" i="1"/>
  <c r="CS6" i="1"/>
  <c r="CR6" i="1"/>
  <c r="CQ6" i="1"/>
  <c r="CP6" i="1"/>
  <c r="CO6" i="1"/>
  <c r="CN6" i="1"/>
  <c r="CM6" i="1"/>
  <c r="CB6" i="1"/>
  <c r="BL6" i="1"/>
  <c r="BK6" i="1"/>
  <c r="BJ6" i="1"/>
  <c r="BI6" i="1"/>
  <c r="BH6" i="1"/>
  <c r="BG6" i="1"/>
  <c r="BF6" i="1"/>
  <c r="BE6" i="1"/>
  <c r="BD6" i="1"/>
  <c r="BC6" i="1"/>
  <c r="BB6" i="1"/>
  <c r="BA6" i="1"/>
  <c r="AZ6" i="1"/>
  <c r="AY6" i="1"/>
  <c r="AW6" i="1"/>
  <c r="AV6" i="1"/>
  <c r="AU6" i="1"/>
  <c r="AT6" i="1"/>
  <c r="AS6" i="1"/>
  <c r="AR6" i="1"/>
  <c r="AQ6" i="1"/>
  <c r="AP6" i="1"/>
  <c r="AO6" i="1"/>
  <c r="AN6" i="1"/>
  <c r="AK6" i="1"/>
  <c r="AJ6" i="1"/>
  <c r="AI6" i="1"/>
  <c r="AH6" i="1"/>
  <c r="AG6" i="1"/>
  <c r="AF6" i="1"/>
  <c r="AD6" i="1"/>
  <c r="AC6" i="1"/>
  <c r="AB6" i="1"/>
  <c r="AA6" i="1"/>
  <c r="Z6" i="1"/>
  <c r="Y6" i="1"/>
  <c r="X6" i="1"/>
  <c r="W6" i="1"/>
  <c r="V6" i="1"/>
  <c r="U6" i="1"/>
  <c r="T6" i="1"/>
  <c r="S6" i="1"/>
  <c r="O6" i="1"/>
  <c r="N6" i="1"/>
  <c r="M6" i="1"/>
  <c r="L6" i="1"/>
  <c r="K6" i="1"/>
  <c r="J6" i="1"/>
  <c r="I6" i="1"/>
  <c r="B6" i="1"/>
  <c r="CT5" i="1"/>
  <c r="CS5" i="1"/>
  <c r="CR5" i="1"/>
  <c r="CQ5" i="1"/>
  <c r="CP5" i="1"/>
  <c r="CO5" i="1"/>
  <c r="CN5" i="1"/>
  <c r="CM5" i="1"/>
  <c r="CB5" i="1"/>
  <c r="BL5" i="1"/>
  <c r="BK5" i="1"/>
  <c r="BJ5" i="1"/>
  <c r="BI5" i="1"/>
  <c r="BH5" i="1"/>
  <c r="BG5" i="1"/>
  <c r="BF5" i="1"/>
  <c r="BE5" i="1"/>
  <c r="BD5" i="1"/>
  <c r="BC5" i="1"/>
  <c r="BB5" i="1"/>
  <c r="BA5" i="1"/>
  <c r="AZ5" i="1"/>
  <c r="AY5" i="1"/>
  <c r="AW5" i="1"/>
  <c r="AV5" i="1"/>
  <c r="AU5" i="1"/>
  <c r="AT5" i="1"/>
  <c r="AS5" i="1"/>
  <c r="AR5" i="1"/>
  <c r="AQ5" i="1"/>
  <c r="AP5" i="1"/>
  <c r="AO5" i="1"/>
  <c r="AN5" i="1"/>
  <c r="AK5" i="1"/>
  <c r="AJ5" i="1"/>
  <c r="AI5" i="1"/>
  <c r="AH5" i="1"/>
  <c r="AG5" i="1"/>
  <c r="AF5" i="1"/>
  <c r="AD5" i="1"/>
  <c r="AC5" i="1"/>
  <c r="AB5" i="1"/>
  <c r="AA5" i="1"/>
  <c r="Z5" i="1"/>
  <c r="Y5" i="1"/>
  <c r="X5" i="1"/>
  <c r="W5" i="1"/>
  <c r="V5" i="1"/>
  <c r="U5" i="1"/>
  <c r="T5" i="1"/>
  <c r="S5" i="1"/>
  <c r="O5" i="1"/>
  <c r="N5" i="1"/>
  <c r="M5" i="1"/>
  <c r="L5" i="1"/>
  <c r="K5" i="1"/>
  <c r="J5" i="1"/>
  <c r="I5" i="1"/>
  <c r="B5" i="1"/>
  <c r="CT4" i="1"/>
  <c r="CS4" i="1"/>
  <c r="CR4" i="1"/>
  <c r="CQ4" i="1"/>
  <c r="CP4" i="1"/>
  <c r="CO4" i="1"/>
  <c r="CN4" i="1"/>
  <c r="CM4" i="1"/>
  <c r="CB4" i="1"/>
  <c r="BL4" i="1"/>
  <c r="BK4" i="1"/>
  <c r="BJ4" i="1"/>
  <c r="BI4" i="1"/>
  <c r="BH4" i="1"/>
  <c r="BG4" i="1"/>
  <c r="BF4" i="1"/>
  <c r="BE4" i="1"/>
  <c r="BD4" i="1"/>
  <c r="BC4" i="1"/>
  <c r="BB4" i="1"/>
  <c r="BA4" i="1"/>
  <c r="AZ4" i="1"/>
  <c r="AY4" i="1"/>
  <c r="AW4" i="1"/>
  <c r="AV4" i="1"/>
  <c r="AU4" i="1"/>
  <c r="AT4" i="1"/>
  <c r="AS4" i="1"/>
  <c r="AR4" i="1"/>
  <c r="AQ4" i="1"/>
  <c r="AP4" i="1"/>
  <c r="AO4" i="1"/>
  <c r="AN4" i="1"/>
  <c r="AK4" i="1"/>
  <c r="AJ4" i="1"/>
  <c r="AI4" i="1"/>
  <c r="AH4" i="1"/>
  <c r="AG4" i="1"/>
  <c r="AF4" i="1"/>
  <c r="AD4" i="1"/>
  <c r="AC4" i="1"/>
  <c r="AB4" i="1"/>
  <c r="AA4" i="1"/>
  <c r="Z4" i="1"/>
  <c r="Y4" i="1"/>
  <c r="X4" i="1"/>
  <c r="W4" i="1"/>
  <c r="V4" i="1"/>
  <c r="U4" i="1"/>
  <c r="T4" i="1"/>
  <c r="S4" i="1"/>
  <c r="O4" i="1"/>
  <c r="N4" i="1"/>
  <c r="M4" i="1"/>
  <c r="L4" i="1"/>
  <c r="K4" i="1"/>
  <c r="J4" i="1"/>
  <c r="I4" i="1"/>
  <c r="B4" i="1"/>
  <c r="CT3" i="1"/>
  <c r="CS3" i="1"/>
  <c r="CR3" i="1"/>
  <c r="CQ3" i="1"/>
  <c r="CP3" i="1"/>
  <c r="CO3" i="1"/>
  <c r="CN3" i="1"/>
  <c r="CM3" i="1"/>
  <c r="CB3" i="1"/>
  <c r="BL3" i="1"/>
  <c r="BK3" i="1"/>
  <c r="BJ3" i="1"/>
  <c r="BI3" i="1"/>
  <c r="BH3" i="1"/>
  <c r="BG3" i="1"/>
  <c r="BF3" i="1"/>
  <c r="BE3" i="1"/>
  <c r="BD3" i="1"/>
  <c r="BC3" i="1"/>
  <c r="BB3" i="1"/>
  <c r="BA3" i="1"/>
  <c r="AZ3" i="1"/>
  <c r="AY3" i="1"/>
  <c r="AW3" i="1"/>
  <c r="AV3" i="1"/>
  <c r="AU3" i="1"/>
  <c r="AT3" i="1"/>
  <c r="AS3" i="1"/>
  <c r="AR3" i="1"/>
  <c r="AQ3" i="1"/>
  <c r="AP3" i="1"/>
  <c r="AO3" i="1"/>
  <c r="AN3" i="1"/>
  <c r="AK3" i="1"/>
  <c r="AJ3" i="1"/>
  <c r="AI3" i="1"/>
  <c r="AH3" i="1"/>
  <c r="AG3" i="1"/>
  <c r="AF3" i="1"/>
  <c r="AD3" i="1"/>
  <c r="AC3" i="1"/>
  <c r="AB3" i="1"/>
  <c r="AA3" i="1"/>
  <c r="Z3" i="1"/>
  <c r="Y3" i="1"/>
  <c r="X3" i="1"/>
  <c r="W3" i="1"/>
  <c r="V3" i="1"/>
  <c r="U3" i="1"/>
  <c r="T3" i="1"/>
  <c r="S3" i="1"/>
  <c r="O3" i="1"/>
  <c r="N3" i="1"/>
  <c r="M3" i="1"/>
  <c r="L3" i="1"/>
  <c r="K3" i="1"/>
  <c r="J3" i="1"/>
  <c r="I3" i="1"/>
  <c r="B3" i="1"/>
  <c r="CT2" i="1"/>
  <c r="CS2" i="1"/>
  <c r="CR2" i="1"/>
  <c r="CQ2" i="1"/>
  <c r="CP2" i="1"/>
  <c r="CO2" i="1"/>
  <c r="CN2" i="1"/>
  <c r="CM2" i="1"/>
  <c r="CB2" i="1"/>
  <c r="BL2" i="1"/>
  <c r="BK2" i="1"/>
  <c r="BJ2" i="1"/>
  <c r="BI2" i="1"/>
  <c r="BH2" i="1"/>
  <c r="BG2" i="1"/>
  <c r="BF2" i="1"/>
  <c r="BE2" i="1"/>
  <c r="BD2" i="1"/>
  <c r="BC2" i="1"/>
  <c r="BB2" i="1"/>
  <c r="BA2" i="1"/>
  <c r="AZ2" i="1"/>
  <c r="AY2" i="1"/>
  <c r="AW2" i="1"/>
  <c r="AV2" i="1"/>
  <c r="AU2" i="1"/>
  <c r="AT2" i="1"/>
  <c r="AS2" i="1"/>
  <c r="AR2" i="1"/>
  <c r="AQ2" i="1"/>
  <c r="AP2" i="1"/>
  <c r="AO2" i="1"/>
  <c r="AN2" i="1"/>
  <c r="AK2" i="1"/>
  <c r="AJ2" i="1"/>
  <c r="AI2" i="1"/>
  <c r="AH2" i="1"/>
  <c r="AG2" i="1"/>
  <c r="AF2" i="1"/>
  <c r="AD2" i="1"/>
  <c r="AC2" i="1"/>
  <c r="AB2" i="1"/>
  <c r="AA2" i="1"/>
  <c r="Z2" i="1"/>
  <c r="Y2" i="1"/>
  <c r="X2" i="1"/>
  <c r="W2" i="1"/>
  <c r="V2" i="1"/>
  <c r="U2" i="1"/>
  <c r="T2" i="1"/>
  <c r="S2" i="1"/>
  <c r="O2" i="1"/>
  <c r="N2" i="1"/>
  <c r="M2" i="1"/>
  <c r="L2" i="1"/>
  <c r="K2" i="1"/>
  <c r="J2" i="1"/>
  <c r="I2" i="1"/>
  <c r="B2" i="1"/>
  <c r="CI14" i="1" l="1"/>
  <c r="CI13" i="1"/>
  <c r="CI12" i="1"/>
  <c r="CI15" i="1" s="1"/>
  <c r="CK14" i="1"/>
  <c r="CK13" i="1"/>
  <c r="Q10" i="1"/>
  <c r="E10" i="1"/>
  <c r="AL11" i="1" s="1"/>
  <c r="CE15" i="1"/>
  <c r="CE14" i="1"/>
  <c r="CE13" i="1"/>
  <c r="CE12" i="1"/>
  <c r="CG14" i="1"/>
  <c r="CG13" i="1"/>
  <c r="CG12" i="1"/>
  <c r="CC14" i="1"/>
  <c r="CC13" i="1"/>
  <c r="CC12" i="1"/>
  <c r="BP13" i="1"/>
  <c r="BP12" i="1"/>
  <c r="BN13" i="1"/>
  <c r="BN12" i="1"/>
  <c r="G10" i="1"/>
  <c r="DF10" i="1"/>
  <c r="BP15" i="1" l="1"/>
  <c r="BP14" i="1"/>
  <c r="CE19" i="1"/>
  <c r="G12" i="1"/>
  <c r="BN15" i="1"/>
  <c r="CE18" i="1"/>
  <c r="CC16" i="1"/>
  <c r="CC17" i="1"/>
  <c r="CC18" i="1"/>
  <c r="CC19" i="1"/>
  <c r="CK17" i="1"/>
  <c r="CW17" i="1"/>
  <c r="CW18" i="1"/>
  <c r="CW19" i="1"/>
  <c r="G11" i="1"/>
  <c r="G13" i="1" s="1"/>
  <c r="CW20" i="1"/>
  <c r="CW21" i="1"/>
  <c r="CS10" i="1"/>
  <c r="CS11" i="1" s="1"/>
  <c r="CR10" i="1"/>
  <c r="CR11" i="1" s="1"/>
  <c r="CQ10" i="1"/>
  <c r="CQ11" i="1" s="1"/>
  <c r="CP10" i="1"/>
  <c r="CP11" i="1" s="1"/>
  <c r="CO10" i="1"/>
  <c r="CO11" i="1" s="1"/>
  <c r="CN10" i="1"/>
  <c r="CN11" i="1" s="1"/>
  <c r="CM10" i="1"/>
  <c r="CM11" i="1" s="1"/>
  <c r="CK18" i="1"/>
  <c r="CK19" i="1"/>
  <c r="DJ10" i="1"/>
  <c r="DF11" i="1"/>
  <c r="DJ11" i="1" s="1"/>
  <c r="CK16" i="1"/>
  <c r="CK21" i="1" s="1"/>
  <c r="CK15" i="1"/>
  <c r="CK20" i="1" s="1"/>
  <c r="BN14" i="1"/>
  <c r="CG16" i="1"/>
  <c r="CG17" i="1"/>
  <c r="CG18" i="1"/>
  <c r="AF10" i="1"/>
  <c r="AF11" i="1" s="1"/>
  <c r="CE17" i="1"/>
  <c r="Q11" i="1"/>
  <c r="AI10" i="1"/>
  <c r="AI11" i="1" s="1"/>
  <c r="CE16" i="1"/>
  <c r="AH10" i="1"/>
  <c r="AH11" i="1" s="1"/>
  <c r="BC10" i="1"/>
  <c r="BC11" i="1" s="1"/>
  <c r="BW10" i="1"/>
  <c r="BB10" i="1"/>
  <c r="BB11" i="1" s="1"/>
  <c r="BV10" i="1"/>
  <c r="BA10" i="1"/>
  <c r="BA11" i="1" s="1"/>
  <c r="BU10" i="1"/>
  <c r="BL10" i="1"/>
  <c r="BL11" i="1" s="1"/>
  <c r="AZ10" i="1"/>
  <c r="AZ11" i="1" s="1"/>
  <c r="BT10" i="1"/>
  <c r="BK10" i="1"/>
  <c r="BK11" i="1" s="1"/>
  <c r="AY10" i="1"/>
  <c r="AY11" i="1" s="1"/>
  <c r="BS10" i="1"/>
  <c r="BJ10" i="1"/>
  <c r="BJ11" i="1" s="1"/>
  <c r="BR10" i="1"/>
  <c r="BI10" i="1"/>
  <c r="BI11" i="1" s="1"/>
  <c r="BH10" i="1"/>
  <c r="BH11" i="1" s="1"/>
  <c r="CB10" i="1"/>
  <c r="AK10" i="1"/>
  <c r="AK11" i="1" s="1"/>
  <c r="BG10" i="1"/>
  <c r="BG11" i="1" s="1"/>
  <c r="CA10" i="1"/>
  <c r="AJ10" i="1"/>
  <c r="AJ11" i="1" s="1"/>
  <c r="BF10" i="1"/>
  <c r="BF11" i="1" s="1"/>
  <c r="BZ10" i="1"/>
  <c r="BE10" i="1"/>
  <c r="BE11" i="1" s="1"/>
  <c r="BY10" i="1"/>
  <c r="BD10" i="1"/>
  <c r="BD11" i="1" s="1"/>
  <c r="BX10" i="1"/>
  <c r="AG10" i="1"/>
  <c r="AG11" i="1" s="1"/>
  <c r="AW10" i="1"/>
  <c r="AW11" i="1" s="1"/>
  <c r="N10" i="1"/>
  <c r="N11" i="1" s="1"/>
  <c r="AV10" i="1"/>
  <c r="AV11" i="1" s="1"/>
  <c r="Y10" i="1"/>
  <c r="Y11" i="1" s="1"/>
  <c r="K10" i="1"/>
  <c r="K11" i="1" s="1"/>
  <c r="I10" i="1"/>
  <c r="I11" i="1" s="1"/>
  <c r="AR10" i="1"/>
  <c r="AR11" i="1" s="1"/>
  <c r="J10" i="1"/>
  <c r="J11" i="1" s="1"/>
  <c r="U10" i="1"/>
  <c r="U11" i="1" s="1"/>
  <c r="T10" i="1"/>
  <c r="T11" i="1" s="1"/>
  <c r="AQ10" i="1"/>
  <c r="AQ11" i="1" s="1"/>
  <c r="AT10" i="1"/>
  <c r="AT11" i="1" s="1"/>
  <c r="V10" i="1"/>
  <c r="V11" i="1" s="1"/>
  <c r="S10" i="1"/>
  <c r="S11" i="1" s="1"/>
  <c r="AP10" i="1"/>
  <c r="AP11" i="1" s="1"/>
  <c r="L10" i="1"/>
  <c r="L11" i="1" s="1"/>
  <c r="AU10" i="1"/>
  <c r="AU11" i="1" s="1"/>
  <c r="AD10" i="1"/>
  <c r="AD11" i="1" s="1"/>
  <c r="AO10" i="1"/>
  <c r="AO11" i="1" s="1"/>
  <c r="Z10" i="1"/>
  <c r="Z11" i="1" s="1"/>
  <c r="AC10" i="1"/>
  <c r="AC11" i="1" s="1"/>
  <c r="AN10" i="1"/>
  <c r="AN11" i="1" s="1"/>
  <c r="AA10" i="1"/>
  <c r="AA11" i="1" s="1"/>
  <c r="M10" i="1"/>
  <c r="M11" i="1" s="1"/>
  <c r="X10" i="1"/>
  <c r="X11" i="1" s="1"/>
  <c r="W10" i="1"/>
  <c r="W11" i="1" s="1"/>
  <c r="AS10" i="1"/>
  <c r="AS11" i="1" s="1"/>
  <c r="O10" i="1"/>
  <c r="O11" i="1" s="1"/>
  <c r="AB10" i="1"/>
  <c r="AB11" i="1" s="1"/>
  <c r="DF12" i="1" l="1"/>
  <c r="DJ12" i="1" s="1"/>
  <c r="Q12" i="1"/>
  <c r="Q19" i="1" s="1"/>
  <c r="Q18" i="1"/>
  <c r="Q13" i="1" l="1"/>
  <c r="Q20" i="1" s="1"/>
  <c r="Q14" i="1" l="1"/>
  <c r="Q21" i="1" s="1"/>
  <c r="Q15" i="1" l="1"/>
  <c r="Q16" i="1" s="1"/>
  <c r="Q23" i="1" s="1"/>
  <c r="Q22" i="1" l="1"/>
</calcChain>
</file>

<file path=xl/sharedStrings.xml><?xml version="1.0" encoding="utf-8"?>
<sst xmlns="http://schemas.openxmlformats.org/spreadsheetml/2006/main" count="386" uniqueCount="211">
  <si>
    <t>Weitere:</t>
  </si>
  <si>
    <t>Hast du selbst Vorschläge, was unternommen werden könnte?</t>
  </si>
  <si>
    <t>Wenn ja, welche? (Mehrfachauswahl)</t>
  </si>
  <si>
    <t>Welche Strategien nutzt du noch?</t>
  </si>
  <si>
    <t>Anderes:</t>
  </si>
  <si>
    <t>Weiblich</t>
  </si>
  <si>
    <t>Schüler:in</t>
  </si>
  <si>
    <t>Ja</t>
  </si>
  <si>
    <t>7-8 Schulwochen (31-40 Tage)</t>
  </si>
  <si>
    <t/>
  </si>
  <si>
    <t>Rollos</t>
  </si>
  <si>
    <t>Ja, aber diese funktionieren nur teilweise.</t>
  </si>
  <si>
    <t>Ich bin mir nicht sicher.</t>
  </si>
  <si>
    <t>Nein</t>
  </si>
  <si>
    <t>Nein, ich habe keine Hinweise erhalten.</t>
  </si>
  <si>
    <t>Ich möchte mehr Informationen und bin sehr an Strategien interessiert.</t>
  </si>
  <si>
    <t>Ja, ich erwarte eine Zunahme der Hitzebelastung.</t>
  </si>
  <si>
    <t>Männlich</t>
  </si>
  <si>
    <t>Juni</t>
  </si>
  <si>
    <t>gar nicht</t>
  </si>
  <si>
    <t>Ich habe die Hitze als Belastung noch nie angesprochen.</t>
  </si>
  <si>
    <t>keine</t>
  </si>
  <si>
    <t>Turnsaal</t>
  </si>
  <si>
    <t>Ja, es gibt ausreichend Schattenbereiche.</t>
  </si>
  <si>
    <t>Ich fühle mich bereits ausreichend informiert.</t>
  </si>
  <si>
    <t>April</t>
  </si>
  <si>
    <t>3-4 Schulwochen (11-20 Tage)</t>
  </si>
  <si>
    <t>9 - 10 Uhr</t>
  </si>
  <si>
    <t>5-6 Schulwochen (21-30 Tage)</t>
  </si>
  <si>
    <t>Kopfschmerzen</t>
  </si>
  <si>
    <t>Teilweise, manche Bereiche sind ausreichend, andere nicht.</t>
  </si>
  <si>
    <t>Ich kann mich nicht erinnern.</t>
  </si>
  <si>
    <t>Nein, es gibt zu wenig schattige Bereiche.</t>
  </si>
  <si>
    <t>Ja, ich wurde umfassend informiert (z. B. im Unterricht, durch Aushänge, Workshops oder Informationsrunden).</t>
  </si>
  <si>
    <t>1-2 Schulwochen (1-10 Tage)</t>
  </si>
  <si>
    <t>Ja, aber nur oberflächlich.</t>
  </si>
  <si>
    <t>Ich bin mir unsicher.</t>
  </si>
  <si>
    <t>11+ Schulwochen (mehr als 50 Tage)</t>
  </si>
  <si>
    <t>Ich habe kein großes Interesse.</t>
  </si>
  <si>
    <t>März</t>
  </si>
  <si>
    <t>Mai</t>
  </si>
  <si>
    <t>September</t>
  </si>
  <si>
    <t>Oktober</t>
  </si>
  <si>
    <t>nie</t>
  </si>
  <si>
    <t>&lt; 8 Uhr</t>
  </si>
  <si>
    <t>8 - 9 Uhr</t>
  </si>
  <si>
    <t>10 - 11 Uhr</t>
  </si>
  <si>
    <t>11 - 12 Uhr</t>
  </si>
  <si>
    <t>12 - 13 Uhr</t>
  </si>
  <si>
    <t>13 - 14 Uhr</t>
  </si>
  <si>
    <t>14 - 15 Uhr</t>
  </si>
  <si>
    <t>15 - 16 Uhr</t>
  </si>
  <si>
    <t>16 - 17 Uhr</t>
  </si>
  <si>
    <t>&gt; 17 Uhr</t>
  </si>
  <si>
    <t>Konzentrationsschwierigkeiten</t>
  </si>
  <si>
    <t>es fällt schwerer, dem Unterricht zu folgen</t>
  </si>
  <si>
    <t>Müdigkeit und Erschöpfung</t>
  </si>
  <si>
    <t>Kreislaufprobleme</t>
  </si>
  <si>
    <t>Übelkeit</t>
  </si>
  <si>
    <t>erhöhter Stress</t>
  </si>
  <si>
    <t>Schwierigkeiten beim Einschlafen oder schlechter Schlaf</t>
  </si>
  <si>
    <t>Andere (im Feld unterhalb ausfüllen)</t>
  </si>
  <si>
    <t>Klassenraum</t>
  </si>
  <si>
    <t>Physiksaal</t>
  </si>
  <si>
    <t>Chemiesaal</t>
  </si>
  <si>
    <t>Sprachräume</t>
  </si>
  <si>
    <t>Musikraum</t>
  </si>
  <si>
    <t>Stiegenhaus</t>
  </si>
  <si>
    <t>Garderobe</t>
  </si>
  <si>
    <t>Konferenzzimmer</t>
  </si>
  <si>
    <t>Aula</t>
  </si>
  <si>
    <t>Gänge</t>
  </si>
  <si>
    <t>Toiletten</t>
  </si>
  <si>
    <t>in keinem</t>
  </si>
  <si>
    <t>andere (im Feld unterhalb ausfüllen)</t>
  </si>
  <si>
    <t>Aktive Kühlsysteme (Klimaanlage, Bauteilaktivierung, Ventilatoren, o.ä.)</t>
  </si>
  <si>
    <t>Anpassung der Raumnutzung bei Hitze</t>
  </si>
  <si>
    <t>Unterrichtsfrei</t>
  </si>
  <si>
    <t>Automatische Nachtlüftung</t>
  </si>
  <si>
    <t>Begrünung durch Pflanzen im Außenraum</t>
  </si>
  <si>
    <t>Begrünung durch Pflanzen im Innenraum</t>
  </si>
  <si>
    <t>Zusätzliche Pausen</t>
  </si>
  <si>
    <t>Aktive Aufforderung zu trinken</t>
  </si>
  <si>
    <t>keine Antwort</t>
  </si>
  <si>
    <t>Leichte, helle Kleidung tragen</t>
  </si>
  <si>
    <t>Mehr Wasser trinken</t>
  </si>
  <si>
    <t>Wenn möglich: Aufenthalt in kühlen Räumen</t>
  </si>
  <si>
    <t>Regelmäßige Pausen bei Aktivitäten machen</t>
  </si>
  <si>
    <t>Wenig körperliche Anstrengung</t>
  </si>
  <si>
    <t>Schutz vor der Sonne (Schattenplätze, Verwendung von Rollos, Kleidung/Kopfbedeckung)</t>
  </si>
  <si>
    <t>Anderes (im Feld unterhalb ausfüllen)</t>
  </si>
  <si>
    <t>Keine</t>
  </si>
  <si>
    <t>9-10 Schulwochen (41-50 Tage)</t>
  </si>
  <si>
    <t>Weitere (im Feld unterhalb ausfüllen)</t>
  </si>
  <si>
    <t>Klimaanlage</t>
  </si>
  <si>
    <t>Ventilatoren</t>
  </si>
  <si>
    <t>Es sollte Klimaanlagen oder Ventilatoren geben.</t>
  </si>
  <si>
    <t xml:space="preserve">Es sollten Klimaanlagen geben. </t>
  </si>
  <si>
    <t xml:space="preserve">ventilator </t>
  </si>
  <si>
    <t>Nein, eine Anpassung der Unterrichtsmethoden ist nicht notwendig.</t>
  </si>
  <si>
    <t>Ja, es gibt bereits angepasste Unterrichtsmethoden.</t>
  </si>
  <si>
    <t>Nein, es gibt keine Anpassungen aber ich hätte gerne die Möglichkeit dazu.</t>
  </si>
  <si>
    <t>Teilweise, es gibt einige Anpassungen, aber es könnte mehr getan werden.</t>
  </si>
  <si>
    <t>Vieleicht ein bisschen aber nicht so viel.</t>
  </si>
  <si>
    <t>Altersgruppe</t>
  </si>
  <si>
    <t>Alter</t>
  </si>
  <si>
    <t>Schule</t>
  </si>
  <si>
    <t>Geschlecht</t>
  </si>
  <si>
    <t>Position</t>
  </si>
  <si>
    <t>3. ok</t>
  </si>
  <si>
    <t>1. sehr gut</t>
  </si>
  <si>
    <t>2. gut</t>
  </si>
  <si>
    <t>4. schlecht</t>
  </si>
  <si>
    <t>5. sehr schlecht</t>
  </si>
  <si>
    <t>Werden Unterrichtsmethoden an hohe Temperaturen angepasst?</t>
  </si>
  <si>
    <t>Befinden sich in deiner Klasse Rollos?</t>
  </si>
  <si>
    <t>Gibt es ausreichend Schatten auf dem Schulhof und in den Pausenbereichen?</t>
  </si>
  <si>
    <t>Wurdest du schon einmal darauf hingewiesen, wie du selbst mit anstehender Hitze umgehen kannst?</t>
  </si>
  <si>
    <t>Welche Strategien nutzt du persönlich, um mit starker Hitze umzugehen? (Mehrfachauswahl)</t>
  </si>
  <si>
    <t>Wie gut passt sich deine Schule, deiner Meinung nach, an die steigende Anzahl der Hitzetage an?</t>
  </si>
  <si>
    <t>Glaubst du, dass die Hitzeprobleme in Zukunft zunehmen werden?</t>
  </si>
  <si>
    <t>Möchtest du mehr über geplanten Maßnahmen und Veränderungen zur Reduktion der Hitzebelastung erfahren?</t>
  </si>
  <si>
    <t>Wer kann deiner Meinung nach am meisten zur Reduktion der Hitzebelastung beitragen? (Bitte ordne die vorgegebenen Antwortmöglichkeiten von oben nach unten)</t>
  </si>
  <si>
    <t>Wirst du in der Schule darauf hingewiesen, wenn es in den nächsten Tagen besonders heiß werden kann?</t>
  </si>
  <si>
    <t>Sind dir Maßnahmen bekannt, die an deiner Schule bereits umgesetzt wurden, um die Hitzebelastung zu verringern?</t>
  </si>
  <si>
    <t>Sollte an deiner Schule etwas gegen Hitze unternommen werden?</t>
  </si>
  <si>
    <t>In welchen Räumen an deiner Schule empfindest du die Hitze als große Belastung?</t>
  </si>
  <si>
    <t>Empfindest du bei starker Hitze folgende Beschwerden?</t>
  </si>
  <si>
    <t>Wie reagieren Lehrer:innen oder die Schulleitung, wenn du die belastende Hitze ansprichst?</t>
  </si>
  <si>
    <t>An jenen Tagen an denen du Hitze als belastend empfindest: Zu welchen Uhrzeiten empfindest du es als zu heiß?</t>
  </si>
  <si>
    <t>An wie vielen Schultagen im Jahr empfindest du, Hitze als Belastung in der Schule?</t>
  </si>
  <si>
    <t>Empfindest du an heißen Tagen die Hitze an deiner Schule belastend?</t>
  </si>
  <si>
    <t>In welchen Monaten empfindest du es häufig (mehr als 5 Tage) als zu heiß in der Schule?</t>
  </si>
  <si>
    <t>Die Hitze ist belastend, aber wir können jetzt auch nichts dagegen tun.</t>
  </si>
  <si>
    <t>So schlimm ist es ja gar nicht.</t>
  </si>
  <si>
    <t>Die Hitze ist belastend und wir werden in Zukunft folgendes tun, damit es erträglicher wird: z.B. Rollos installieren, Gebäudekühlung</t>
  </si>
  <si>
    <t>Die Hitze ist belastend und wir können jetzt folgendes dagegen tun: z.B. Trinkpause, Raumwechsel, Unterrichtsmethoden ändern</t>
  </si>
  <si>
    <t>Ja aber diese funktionieren nur teilweise.</t>
  </si>
  <si>
    <t>Ja, aber diese funktionieren nicht</t>
  </si>
  <si>
    <t>Gesamt</t>
  </si>
  <si>
    <t>Prozent</t>
  </si>
  <si>
    <t>Ja, ich wurde umfassend informiert (z.B. durch Aushänge, Workshops oder Informationsrunden).</t>
  </si>
  <si>
    <t>11 - 12 Uhr;12 - 13 Uhr;13 - 14 Uhr;14 - 15 Uhr</t>
  </si>
  <si>
    <t>Leichte, helle Kleidung tragen;Mehr Wasser trinken;Wenn möglich: Aufenthalt in kühlen Räumen;Schutz vor der Sonne (Schattenplätze, Verwendung von Rollos, Kleidung/Kopfbedeckung)</t>
  </si>
  <si>
    <t>ok</t>
  </si>
  <si>
    <t>März;April;Mai;Juni</t>
  </si>
  <si>
    <t>11 - 12 Uhr;12 - 13 Uhr;13 - 14 Uhr;14 - 15 Uhr;15 - 16 Uhr;16 - 17 Uhr</t>
  </si>
  <si>
    <t>'Die Hitze ist belastend, aber wir können jetzt auch nichts dagegen tun.'</t>
  </si>
  <si>
    <t>Konzentrationsschwierigkeiten;es fällt schwerer, dem Unterricht zu folgen;Müdigkeit und Erschöpfung;Kopfschmerzen;Kreislaufprobleme</t>
  </si>
  <si>
    <t>schlecht</t>
  </si>
  <si>
    <t>Mai;Juni</t>
  </si>
  <si>
    <t>Leichte, helle Kleidung tragen;Mehr Wasser trinken;Wenn möglich: Aufenthalt in kühlen Räumen</t>
  </si>
  <si>
    <t>Klassenraum;Turnsaal</t>
  </si>
  <si>
    <t>Leichte, helle Kleidung tragen;Mehr Wasser trinken;Schutz vor der Sonne (Schattenplätze, Verwendung von Rollos, Kleidung/Kopfbedeckung)</t>
  </si>
  <si>
    <t>Eigentümer:in des Schulgebäudes(ID195); Schulleitung(ID194); Externe Expert:innen(ID196); Lehrer:innen(ID193); Schüler:innen(ID192)</t>
  </si>
  <si>
    <t>Rollos;Aktive Aufforderung zu trinken</t>
  </si>
  <si>
    <t>Schulleitung(ID194); Eigentümer:in des Schulgebäudes(ID195); Externe Expert:innen(ID196); Lehrer:innen(ID193); Schüler:innen(ID192)</t>
  </si>
  <si>
    <t>10 - 11 Uhr;11 - 12 Uhr;12 - 13 Uhr;13 - 14 Uhr;14 - 15 Uhr</t>
  </si>
  <si>
    <t>Leichte, helle Kleidung tragen;Mehr Wasser trinken;Wenn möglich: Aufenthalt in kühlen Räumen;Regelmäßige Pausen bei Aktivitäten machen;Wenig körperliche Anstrengung;Schutz vor der Sonne (Schattenplätze, Verwendung von Rollos, Kleidung/Kopfbedeckung)</t>
  </si>
  <si>
    <t>Klassenraum;Musikraum</t>
  </si>
  <si>
    <t>Rollos;Automatische Nachtlüftung</t>
  </si>
  <si>
    <t>Schulleitung(ID194); Lehrer:innen(ID193); Schüler:innen(ID192); Eigentümer:in des Schulgebäudes(ID195); Externe Expert:innen(ID196)</t>
  </si>
  <si>
    <t>Konzentrationsschwierigkeiten;Müdigkeit und Erschöpfung</t>
  </si>
  <si>
    <t>Konzentrationsschwierigkeiten;es fällt schwerer, dem Unterricht zu folgen;Müdigkeit und Erschöpfung;Schwierigkeiten beim Einschlafen oder schlechter Schlaf</t>
  </si>
  <si>
    <t>Juni;September</t>
  </si>
  <si>
    <t>9 - 10 Uhr;10 - 11 Uhr;11 - 12 Uhr;12 - 13 Uhr;13 - 14 Uhr;14 - 15 Uhr;15 - 16 Uhr;16 - 17 Uhr</t>
  </si>
  <si>
    <t>'Die Hitze ist belastend, aber wir können jetzt auch nichts dagegen tun.';Ich habe die Hitze als Belastung noch nie angesprochen.</t>
  </si>
  <si>
    <t>Konzentrationsschwierigkeiten;es fällt schwerer, dem Unterricht zu folgen;Müdigkeit und Erschöpfung</t>
  </si>
  <si>
    <t>Klassenraum;Physiksaal;Chemiesaal;Toiletten</t>
  </si>
  <si>
    <t>Mai;Juni;September</t>
  </si>
  <si>
    <t>Müdigkeit und Erschöpfung;Kopfschmerzen;Kreislaufprobleme</t>
  </si>
  <si>
    <t>Schüler:innen(ID192); Lehrer:innen(ID193); Externe Expert:innen(ID196); Schulleitung(ID194); Eigentümer:in des Schulgebäudes(ID195)</t>
  </si>
  <si>
    <t>10 - 11 Uhr;11 - 12 Uhr;12 - 13 Uhr</t>
  </si>
  <si>
    <t>Konzentrationsschwierigkeiten;es fällt schwerer, dem Unterricht zu folgen;Müdigkeit und Erschöpfung;Kopfschmerzen</t>
  </si>
  <si>
    <t>Klassenraum;Physiksaal;Chemiesaal</t>
  </si>
  <si>
    <t>Klassenraum;Physiksaal;Chemiesaal;Turnsaal</t>
  </si>
  <si>
    <t>Leichte, helle Kleidung tragen;Wenn möglich: Aufenthalt in kühlen Räumen;Wenig körperliche Anstrengung;Schutz vor der Sonne (Schattenplätze, Verwendung von Rollos, Kleidung/Kopfbedeckung)</t>
  </si>
  <si>
    <t>X</t>
  </si>
  <si>
    <t>1-2 Schulwochen (1-10 Tage) - Prozent</t>
  </si>
  <si>
    <t>3-4 Schulwochen (11-20 Tage)- Prozent</t>
  </si>
  <si>
    <t>5-6 Schulwochen (21-30 Tage)- Prozent</t>
  </si>
  <si>
    <t>7-8 Schulwochen (31-40 Tage)- Prozent</t>
  </si>
  <si>
    <t>9-10 Schulwochen (41-50 Tage)- Prozent</t>
  </si>
  <si>
    <t>11+ Schulwochen (mehr als 50 Tage)- Prozent</t>
  </si>
  <si>
    <t>gar nicht- Prozent</t>
  </si>
  <si>
    <t>Ja - Prozent</t>
  </si>
  <si>
    <t>Nein - Prozent</t>
  </si>
  <si>
    <t>Ja (Prozent)</t>
  </si>
  <si>
    <t>Ja aber diese funktionieren nur teilweise.(Prozent)</t>
  </si>
  <si>
    <t>Ja, aber diese funktionieren nicht(Prozent)</t>
  </si>
  <si>
    <t>Nein(Prozent)</t>
  </si>
  <si>
    <t>Ja, es gibt ausreichend Schattenbereiche. (Prozent)</t>
  </si>
  <si>
    <t>Nein, es gibt zu wenig schattige Bereiche. (Prozent)</t>
  </si>
  <si>
    <t>Teilweise, manche Bereiche sind ausreichend, andere nicht. (Prozent)</t>
  </si>
  <si>
    <t>Ich bin mir nicht sicher. (Prozent)</t>
  </si>
  <si>
    <t>Nein (Prozent)</t>
  </si>
  <si>
    <t>Ich kann mich nicht erinnern. (Prozent)</t>
  </si>
  <si>
    <t>Ja, es gibt bereits angepasste Unterrichtsmethoden. (Prozent)</t>
  </si>
  <si>
    <t>Teilweise, es gibt einige Anpassungen, aber es könnte mehr getan werden. (Prozent)</t>
  </si>
  <si>
    <t>Nein, es gibt keine Anpassungen aber ich hätte gerne die Möglichkeit dazu. (Prozent)</t>
  </si>
  <si>
    <t>Nein, eine Anpassung der Unterrichtsmethoden ist nicht notwendig. (Prozent)</t>
  </si>
  <si>
    <t>Ja, ich wurde umfassend informiert (z.B. durch Aushänge, Workshops oder Informationsrunden). (Prozent)</t>
  </si>
  <si>
    <t>Ja, aber nur oberflächlich.(Prozent)</t>
  </si>
  <si>
    <t>Nein, ich habe keine Hinweise erhalten. (Prozent)</t>
  </si>
  <si>
    <t>Ja, ich wurde umfassend informiert (z. B. im Unterricht, durch Aushänge, Workshops oder Informationsrunden). (Prozent)</t>
  </si>
  <si>
    <t>1. sehr gut (Prozent)</t>
  </si>
  <si>
    <t>2. gut (Prozent)</t>
  </si>
  <si>
    <t>3. ok (Prozent)</t>
  </si>
  <si>
    <t>4. schlecht (Prozent)</t>
  </si>
  <si>
    <t>5. sehr schlecht (Prozent)</t>
  </si>
  <si>
    <t>Dieses Excel-Template dient als Grundlage zur Auswertung des zur Verfügung gestellten Fragebogens zur Erhebung der Hitzebelastung. 
Im Rahmen des Projekts wurde die Umfrage mittels EU Survey durchgeführt, das Template eignet sich daher besonders für Umfragen die ebenfalls mit EU Survey durchgeführt werden, da die Ergebnisse in ähnlicher Form von EU Survey exportiert werden können. Bei der Nutzung von anderen Tools muss darauf geachtet werden, dass die Antworten korrekt in dieses Template übertragen werden. 
In den Zeilen 2-9 finden sich hypothetische Ergebnisse zu den einzelnen Fragen. Diese werden in Zeile 10 (Gesamt) pro Frage zusammengezählt und als Summe dargestellt. In Zweile 11 (Prozent) wird automatisch der Anteil berechnet.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</si>
</sst>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b/>
      <sz val="10"/>
      <name val="Arial"/>
      <family val="2"/>
    </font>
    <font>
      <b/>
      <sz val="11"/>
      <color theme="1"/>
      <name val="Aptos Narrow"/>
      <family val="2"/>
      <scheme val="minor"/>
    </font>
  </fonts>
  <fills count="13">
    <fill>
      <patternFill patternType="none"/>
    </fill>
    <fill>
      <patternFill patternType="gray125"/>
    </fill>
    <fill>
      <patternFill patternType="solid">
        <fgColor theme="5" tint="0.59999389629810485"/>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D24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D44B"/>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1" fontId="0" fillId="0" borderId="0" xfId="0" applyNumberFormat="1"/>
    <xf numFmtId="0" fontId="1" fillId="2" borderId="0" xfId="0" applyFont="1" applyFill="1"/>
    <xf numFmtId="0" fontId="1" fillId="3" borderId="0" xfId="0" applyFont="1" applyFill="1"/>
    <xf numFmtId="0" fontId="2" fillId="2" borderId="0" xfId="0" applyFont="1" applyFill="1"/>
    <xf numFmtId="0" fontId="2" fillId="3" borderId="0" xfId="0" applyFont="1" applyFill="1"/>
    <xf numFmtId="0" fontId="1" fillId="0" borderId="0" xfId="0" applyFont="1" applyFill="1"/>
    <xf numFmtId="0" fontId="3" fillId="4" borderId="0" xfId="0" applyFont="1" applyFill="1"/>
    <xf numFmtId="0" fontId="0" fillId="4" borderId="1" xfId="0" applyFill="1" applyBorder="1"/>
    <xf numFmtId="0" fontId="0" fillId="2" borderId="1" xfId="0" applyFill="1" applyBorder="1"/>
    <xf numFmtId="2" fontId="0" fillId="2" borderId="1" xfId="0" applyNumberFormat="1" applyFill="1" applyBorder="1"/>
    <xf numFmtId="0" fontId="0" fillId="5" borderId="1" xfId="0" applyFill="1" applyBorder="1"/>
    <xf numFmtId="0" fontId="0" fillId="5" borderId="0" xfId="0" applyFill="1"/>
    <xf numFmtId="2" fontId="0" fillId="6" borderId="1" xfId="0" applyNumberFormat="1" applyFill="1" applyBorder="1"/>
    <xf numFmtId="2" fontId="0" fillId="0" borderId="2" xfId="0" applyNumberFormat="1" applyFill="1" applyBorder="1"/>
    <xf numFmtId="0" fontId="0" fillId="6" borderId="1" xfId="0" applyFill="1" applyBorder="1"/>
    <xf numFmtId="0" fontId="0" fillId="7" borderId="1" xfId="0" applyFill="1" applyBorder="1"/>
    <xf numFmtId="2" fontId="0" fillId="7" borderId="1" xfId="0" applyNumberFormat="1" applyFill="1" applyBorder="1"/>
    <xf numFmtId="2" fontId="0" fillId="8" borderId="1" xfId="0" applyNumberFormat="1" applyFill="1" applyBorder="1"/>
    <xf numFmtId="0" fontId="0" fillId="9" borderId="0" xfId="0" applyFill="1"/>
    <xf numFmtId="2" fontId="0" fillId="10" borderId="0" xfId="0" applyNumberFormat="1" applyFill="1"/>
    <xf numFmtId="0" fontId="0" fillId="5" borderId="2" xfId="0" applyFill="1" applyBorder="1"/>
    <xf numFmtId="0" fontId="0" fillId="6" borderId="2" xfId="0" applyFill="1" applyBorder="1"/>
    <xf numFmtId="2" fontId="0" fillId="6" borderId="2" xfId="0" applyNumberFormat="1" applyFill="1" applyBorder="1"/>
    <xf numFmtId="1" fontId="0" fillId="7" borderId="1" xfId="0" applyNumberFormat="1" applyFill="1" applyBorder="1"/>
    <xf numFmtId="2" fontId="0" fillId="11" borderId="1" xfId="0" applyNumberFormat="1" applyFill="1" applyBorder="1"/>
    <xf numFmtId="2" fontId="0" fillId="4" borderId="1" xfId="0" applyNumberFormat="1" applyFill="1" applyBorder="1"/>
    <xf numFmtId="2" fontId="0" fillId="0" borderId="0" xfId="0" applyNumberFormat="1"/>
    <xf numFmtId="0" fontId="0" fillId="0" borderId="0" xfId="0" applyFill="1"/>
    <xf numFmtId="2" fontId="0" fillId="0" borderId="0" xfId="0" applyNumberFormat="1" applyFill="1"/>
    <xf numFmtId="0" fontId="0" fillId="0" borderId="0" xfId="0" applyFill="1" applyBorder="1"/>
    <xf numFmtId="2" fontId="0" fillId="0" borderId="0" xfId="0" applyNumberFormat="1" applyFill="1" applyBorder="1"/>
    <xf numFmtId="0" fontId="0" fillId="12" borderId="4" xfId="0" applyFill="1" applyBorder="1" applyAlignment="1">
      <alignment horizontal="center" vertical="center" wrapText="1"/>
    </xf>
    <xf numFmtId="0" fontId="0" fillId="12" borderId="5" xfId="0" applyFill="1" applyBorder="1" applyAlignment="1">
      <alignment horizontal="center" vertical="center" wrapText="1"/>
    </xf>
    <xf numFmtId="0" fontId="0" fillId="12" borderId="6" xfId="0" applyFill="1" applyBorder="1" applyAlignment="1">
      <alignment horizontal="center" vertical="center" wrapText="1"/>
    </xf>
    <xf numFmtId="0" fontId="0" fillId="12" borderId="0"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8" xfId="0" applyFill="1" applyBorder="1" applyAlignment="1">
      <alignment horizontal="center" vertical="center" wrapText="1"/>
    </xf>
    <xf numFmtId="0" fontId="0" fillId="12" borderId="9" xfId="0" applyFill="1" applyBorder="1" applyAlignment="1">
      <alignment horizontal="center" vertical="center" wrapText="1"/>
    </xf>
    <xf numFmtId="0" fontId="0" fillId="12" borderId="10" xfId="0" applyFill="1" applyBorder="1" applyAlignment="1">
      <alignment horizontal="center" vertical="center" wrapText="1"/>
    </xf>
    <xf numFmtId="0" fontId="3" fillId="12" borderId="3"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FFD44B"/>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44DB6-8B29-4780-A046-5A7A95BF1FE2}">
  <dimension ref="A1:DP37"/>
  <sheetViews>
    <sheetView tabSelected="1" zoomScale="90" zoomScaleNormal="90" workbookViewId="0">
      <pane ySplit="1" topLeftCell="A2" activePane="bottomLeft" state="frozen"/>
      <selection activeCell="BL1" sqref="BL1"/>
      <selection pane="bottomLeft" activeCell="H17" sqref="H17"/>
    </sheetView>
  </sheetViews>
  <sheetFormatPr baseColWidth="10" defaultRowHeight="14.5" x14ac:dyDescent="0.35"/>
  <cols>
    <col min="1" max="1" width="18" customWidth="1"/>
    <col min="3" max="3" width="10.90625" customWidth="1"/>
    <col min="8" max="8" width="22.81640625" customWidth="1"/>
    <col min="16" max="16" width="31.81640625" customWidth="1"/>
    <col min="18" max="18" width="18.36328125" customWidth="1"/>
    <col min="31" max="31" width="96.6328125" customWidth="1"/>
    <col min="32" max="36" width="22.08984375" customWidth="1"/>
    <col min="37" max="37" width="16.08984375" customWidth="1"/>
    <col min="80" max="80" width="34.36328125" customWidth="1"/>
    <col min="81" max="82" width="44.90625" customWidth="1"/>
    <col min="83" max="83" width="54.1796875" customWidth="1"/>
    <col min="84" max="84" width="29" customWidth="1"/>
    <col min="85" max="86" width="45.54296875" customWidth="1"/>
    <col min="87" max="88" width="72.453125" customWidth="1"/>
    <col min="89" max="89" width="122" customWidth="1"/>
    <col min="100" max="100" width="13.81640625" customWidth="1"/>
    <col min="101" max="101" width="16.81640625" customWidth="1"/>
  </cols>
  <sheetData>
    <row r="1" spans="1:120" x14ac:dyDescent="0.35">
      <c r="A1" s="4" t="s">
        <v>105</v>
      </c>
      <c r="B1" s="4" t="s">
        <v>104</v>
      </c>
      <c r="C1" s="5" t="s">
        <v>107</v>
      </c>
      <c r="D1" s="4" t="s">
        <v>106</v>
      </c>
      <c r="E1" s="5" t="s">
        <v>108</v>
      </c>
      <c r="F1" s="5"/>
      <c r="G1" s="2" t="s">
        <v>131</v>
      </c>
      <c r="H1" s="3" t="s">
        <v>132</v>
      </c>
      <c r="I1" s="3" t="s">
        <v>39</v>
      </c>
      <c r="J1" s="3" t="s">
        <v>25</v>
      </c>
      <c r="K1" s="3" t="s">
        <v>40</v>
      </c>
      <c r="L1" s="3" t="s">
        <v>18</v>
      </c>
      <c r="M1" s="3" t="s">
        <v>41</v>
      </c>
      <c r="N1" s="3" t="s">
        <v>42</v>
      </c>
      <c r="O1" s="3" t="s">
        <v>43</v>
      </c>
      <c r="P1" s="2"/>
      <c r="Q1" s="2" t="s">
        <v>130</v>
      </c>
      <c r="R1" s="3" t="s">
        <v>129</v>
      </c>
      <c r="S1" s="3" t="s">
        <v>44</v>
      </c>
      <c r="T1" s="3" t="s">
        <v>45</v>
      </c>
      <c r="U1" s="3" t="s">
        <v>27</v>
      </c>
      <c r="V1" s="3" t="s">
        <v>46</v>
      </c>
      <c r="W1" s="3" t="s">
        <v>47</v>
      </c>
      <c r="X1" s="3" t="s">
        <v>48</v>
      </c>
      <c r="Y1" s="3" t="s">
        <v>49</v>
      </c>
      <c r="Z1" s="3" t="s">
        <v>50</v>
      </c>
      <c r="AA1" s="3" t="s">
        <v>51</v>
      </c>
      <c r="AB1" s="3" t="s">
        <v>52</v>
      </c>
      <c r="AC1" s="3" t="s">
        <v>53</v>
      </c>
      <c r="AD1" s="3" t="s">
        <v>19</v>
      </c>
      <c r="AE1" s="2" t="s">
        <v>128</v>
      </c>
      <c r="AF1" s="7" t="s">
        <v>133</v>
      </c>
      <c r="AG1" s="2" t="s">
        <v>136</v>
      </c>
      <c r="AH1" s="2" t="s">
        <v>135</v>
      </c>
      <c r="AI1" s="2" t="s">
        <v>134</v>
      </c>
      <c r="AJ1" s="2" t="s">
        <v>20</v>
      </c>
      <c r="AK1" s="2" t="s">
        <v>93</v>
      </c>
      <c r="AL1" s="2" t="s">
        <v>0</v>
      </c>
      <c r="AM1" s="3" t="s">
        <v>127</v>
      </c>
      <c r="AN1" s="3" t="s">
        <v>54</v>
      </c>
      <c r="AO1" s="3" t="s">
        <v>55</v>
      </c>
      <c r="AP1" s="3" t="s">
        <v>56</v>
      </c>
      <c r="AQ1" s="3" t="s">
        <v>29</v>
      </c>
      <c r="AR1" s="3" t="s">
        <v>57</v>
      </c>
      <c r="AS1" s="3" t="s">
        <v>58</v>
      </c>
      <c r="AT1" s="3" t="s">
        <v>59</v>
      </c>
      <c r="AU1" s="3" t="s">
        <v>60</v>
      </c>
      <c r="AV1" s="3" t="s">
        <v>61</v>
      </c>
      <c r="AW1" s="3" t="s">
        <v>21</v>
      </c>
      <c r="AX1" s="2" t="s">
        <v>126</v>
      </c>
      <c r="AY1" s="2" t="s">
        <v>62</v>
      </c>
      <c r="AZ1" s="2" t="s">
        <v>63</v>
      </c>
      <c r="BA1" s="2" t="s">
        <v>64</v>
      </c>
      <c r="BB1" s="2" t="s">
        <v>65</v>
      </c>
      <c r="BC1" s="2" t="s">
        <v>66</v>
      </c>
      <c r="BD1" s="2" t="s">
        <v>67</v>
      </c>
      <c r="BE1" s="2" t="s">
        <v>22</v>
      </c>
      <c r="BF1" s="2" t="s">
        <v>68</v>
      </c>
      <c r="BG1" s="2" t="s">
        <v>69</v>
      </c>
      <c r="BH1" s="2" t="s">
        <v>70</v>
      </c>
      <c r="BI1" s="2" t="s">
        <v>71</v>
      </c>
      <c r="BJ1" s="2" t="s">
        <v>72</v>
      </c>
      <c r="BK1" s="2" t="s">
        <v>73</v>
      </c>
      <c r="BL1" s="2" t="s">
        <v>74</v>
      </c>
      <c r="BM1" s="3"/>
      <c r="BN1" s="3" t="s">
        <v>125</v>
      </c>
      <c r="BO1" s="3" t="s">
        <v>1</v>
      </c>
      <c r="BP1" s="2" t="s">
        <v>124</v>
      </c>
      <c r="BQ1" s="2" t="s">
        <v>2</v>
      </c>
      <c r="BR1" s="2" t="s">
        <v>10</v>
      </c>
      <c r="BS1" s="2" t="s">
        <v>75</v>
      </c>
      <c r="BT1" s="2" t="s">
        <v>76</v>
      </c>
      <c r="BU1" s="2" t="s">
        <v>77</v>
      </c>
      <c r="BV1" s="2" t="s">
        <v>78</v>
      </c>
      <c r="BW1" s="2" t="s">
        <v>79</v>
      </c>
      <c r="BX1" s="2" t="s">
        <v>80</v>
      </c>
      <c r="BY1" s="2" t="s">
        <v>81</v>
      </c>
      <c r="BZ1" s="2" t="s">
        <v>82</v>
      </c>
      <c r="CA1" s="2" t="s">
        <v>74</v>
      </c>
      <c r="CB1" s="2" t="s">
        <v>83</v>
      </c>
      <c r="CC1" s="3" t="s">
        <v>115</v>
      </c>
      <c r="CD1" s="3"/>
      <c r="CE1" s="2" t="s">
        <v>116</v>
      </c>
      <c r="CF1" s="6"/>
      <c r="CG1" s="3" t="s">
        <v>123</v>
      </c>
      <c r="CH1" s="3"/>
      <c r="CI1" s="3" t="s">
        <v>114</v>
      </c>
      <c r="CJ1" s="2"/>
      <c r="CK1" s="2" t="s">
        <v>117</v>
      </c>
      <c r="CL1" s="3" t="s">
        <v>118</v>
      </c>
      <c r="CM1" s="3" t="s">
        <v>84</v>
      </c>
      <c r="CN1" s="3" t="s">
        <v>85</v>
      </c>
      <c r="CO1" s="3" t="s">
        <v>86</v>
      </c>
      <c r="CP1" s="3" t="s">
        <v>87</v>
      </c>
      <c r="CQ1" s="3" t="s">
        <v>88</v>
      </c>
      <c r="CR1" s="3" t="s">
        <v>89</v>
      </c>
      <c r="CS1" s="3" t="s">
        <v>90</v>
      </c>
      <c r="CT1" s="3" t="s">
        <v>91</v>
      </c>
      <c r="CU1" s="3" t="s">
        <v>3</v>
      </c>
      <c r="CV1" s="2"/>
      <c r="CW1" s="2" t="s">
        <v>119</v>
      </c>
      <c r="CX1" s="3" t="s">
        <v>122</v>
      </c>
      <c r="CY1" s="3">
        <v>1</v>
      </c>
      <c r="CZ1" s="3">
        <v>2</v>
      </c>
      <c r="DA1" s="3">
        <v>3</v>
      </c>
      <c r="DB1" s="3">
        <v>4</v>
      </c>
      <c r="DC1" s="3">
        <v>5</v>
      </c>
      <c r="DD1" s="2" t="s">
        <v>121</v>
      </c>
      <c r="DE1" s="2" t="s">
        <v>4</v>
      </c>
      <c r="DF1" s="3" t="s">
        <v>120</v>
      </c>
    </row>
    <row r="2" spans="1:120" x14ac:dyDescent="0.35">
      <c r="A2" s="1">
        <v>11</v>
      </c>
      <c r="B2" s="1" t="str">
        <f t="shared" ref="B2:B9" si="0">IF(AND(A2&gt;=10,A2&lt;=14),"10-14 Jahre",
IF(AND(A2&gt;=15,A2&lt;=20),"15-20 Jahre",
"23-64 Jahre"))</f>
        <v>10-14 Jahre</v>
      </c>
      <c r="C2" t="s">
        <v>5</v>
      </c>
      <c r="D2" t="s">
        <v>177</v>
      </c>
      <c r="E2" t="s">
        <v>6</v>
      </c>
      <c r="G2" t="s">
        <v>7</v>
      </c>
      <c r="H2" t="s">
        <v>150</v>
      </c>
      <c r="I2" t="str">
        <f t="shared" ref="I2:O5" si="1">IF(ISNUMBER( SEARCH(I$1,$H2)), 1, "")</f>
        <v/>
      </c>
      <c r="J2" t="str">
        <f t="shared" si="1"/>
        <v/>
      </c>
      <c r="K2">
        <f t="shared" si="1"/>
        <v>1</v>
      </c>
      <c r="L2">
        <f t="shared" si="1"/>
        <v>1</v>
      </c>
      <c r="M2" t="str">
        <f t="shared" si="1"/>
        <v/>
      </c>
      <c r="N2" t="str">
        <f t="shared" si="1"/>
        <v/>
      </c>
      <c r="O2" t="str">
        <f t="shared" si="1"/>
        <v/>
      </c>
      <c r="Q2" t="s">
        <v>34</v>
      </c>
      <c r="R2" t="s">
        <v>47</v>
      </c>
      <c r="S2" t="str">
        <f t="shared" ref="S2:AD5" si="2">IF(ISNUMBER( SEARCH(S$1,$R2)), 1, "")</f>
        <v/>
      </c>
      <c r="T2" t="str">
        <f t="shared" si="2"/>
        <v/>
      </c>
      <c r="U2" t="str">
        <f t="shared" si="2"/>
        <v/>
      </c>
      <c r="V2" t="str">
        <f t="shared" si="2"/>
        <v/>
      </c>
      <c r="W2">
        <f t="shared" si="2"/>
        <v>1</v>
      </c>
      <c r="X2" t="str">
        <f t="shared" si="2"/>
        <v/>
      </c>
      <c r="Y2" t="str">
        <f t="shared" si="2"/>
        <v/>
      </c>
      <c r="Z2" t="str">
        <f t="shared" si="2"/>
        <v/>
      </c>
      <c r="AA2" t="str">
        <f t="shared" si="2"/>
        <v/>
      </c>
      <c r="AB2" t="str">
        <f t="shared" si="2"/>
        <v/>
      </c>
      <c r="AC2" t="str">
        <f t="shared" si="2"/>
        <v/>
      </c>
      <c r="AD2" t="str">
        <f t="shared" si="2"/>
        <v/>
      </c>
      <c r="AE2" t="s">
        <v>147</v>
      </c>
      <c r="AF2">
        <f t="shared" ref="AF2:AK9" si="3">IF(ISNUMBER( SEARCH(AF$1,$AE2)), 1, "")</f>
        <v>1</v>
      </c>
      <c r="AG2" t="str">
        <f t="shared" ref="AG2:AK5" si="4">IF(ISNUMBER( SEARCH(AG$1,$AE2)), 1, "")</f>
        <v/>
      </c>
      <c r="AH2" t="str">
        <f t="shared" si="4"/>
        <v/>
      </c>
      <c r="AI2" t="str">
        <f t="shared" si="4"/>
        <v/>
      </c>
      <c r="AJ2" t="str">
        <f t="shared" si="4"/>
        <v/>
      </c>
      <c r="AK2" t="str">
        <f t="shared" si="4"/>
        <v/>
      </c>
      <c r="AL2" t="s">
        <v>9</v>
      </c>
      <c r="AM2" t="s">
        <v>148</v>
      </c>
      <c r="AN2">
        <f t="shared" ref="AN2:AW5" si="5">IF(ISNUMBER( SEARCH(AN$1,$AM2)), 1, "")</f>
        <v>1</v>
      </c>
      <c r="AO2">
        <f t="shared" si="5"/>
        <v>1</v>
      </c>
      <c r="AP2">
        <f t="shared" si="5"/>
        <v>1</v>
      </c>
      <c r="AQ2">
        <f t="shared" si="5"/>
        <v>1</v>
      </c>
      <c r="AR2">
        <f t="shared" si="5"/>
        <v>1</v>
      </c>
      <c r="AS2" t="str">
        <f t="shared" si="5"/>
        <v/>
      </c>
      <c r="AT2" t="str">
        <f t="shared" si="5"/>
        <v/>
      </c>
      <c r="AU2" t="str">
        <f t="shared" si="5"/>
        <v/>
      </c>
      <c r="AV2" t="str">
        <f t="shared" si="5"/>
        <v/>
      </c>
      <c r="AW2" t="str">
        <f t="shared" si="5"/>
        <v/>
      </c>
      <c r="AX2" t="s">
        <v>159</v>
      </c>
      <c r="AY2">
        <f t="shared" ref="AY2:BL5" si="6">IF(ISNUMBER( SEARCH(AY$1,$AX2)), 1, "")</f>
        <v>1</v>
      </c>
      <c r="AZ2" t="str">
        <f t="shared" si="6"/>
        <v/>
      </c>
      <c r="BA2" t="str">
        <f t="shared" si="6"/>
        <v/>
      </c>
      <c r="BB2" t="str">
        <f t="shared" si="6"/>
        <v/>
      </c>
      <c r="BC2">
        <f t="shared" si="6"/>
        <v>1</v>
      </c>
      <c r="BD2" t="str">
        <f t="shared" si="6"/>
        <v/>
      </c>
      <c r="BE2" t="str">
        <f t="shared" si="6"/>
        <v/>
      </c>
      <c r="BF2" t="str">
        <f t="shared" si="6"/>
        <v/>
      </c>
      <c r="BG2" t="str">
        <f t="shared" si="6"/>
        <v/>
      </c>
      <c r="BH2" t="str">
        <f t="shared" si="6"/>
        <v/>
      </c>
      <c r="BI2" t="str">
        <f t="shared" si="6"/>
        <v/>
      </c>
      <c r="BJ2" t="str">
        <f t="shared" si="6"/>
        <v/>
      </c>
      <c r="BK2" t="str">
        <f t="shared" si="6"/>
        <v/>
      </c>
      <c r="BL2" t="str">
        <f t="shared" si="6"/>
        <v/>
      </c>
      <c r="BM2" t="s">
        <v>9</v>
      </c>
      <c r="BN2" t="s">
        <v>7</v>
      </c>
      <c r="BO2" t="s">
        <v>98</v>
      </c>
      <c r="BP2" t="s">
        <v>7</v>
      </c>
      <c r="BQ2" t="s">
        <v>160</v>
      </c>
      <c r="BR2">
        <f t="shared" ref="BR2:CB5" si="7">IF(ISNUMBER( SEARCH(BR$1,$BQ2)), 1, "")</f>
        <v>1</v>
      </c>
      <c r="BS2" t="str">
        <f t="shared" si="7"/>
        <v/>
      </c>
      <c r="BT2" t="str">
        <f t="shared" si="7"/>
        <v/>
      </c>
      <c r="BU2" t="str">
        <f t="shared" si="7"/>
        <v/>
      </c>
      <c r="BV2">
        <f t="shared" si="7"/>
        <v>1</v>
      </c>
      <c r="BW2" t="str">
        <f t="shared" si="7"/>
        <v/>
      </c>
      <c r="BX2" t="str">
        <f t="shared" si="7"/>
        <v/>
      </c>
      <c r="BY2" t="str">
        <f t="shared" si="7"/>
        <v/>
      </c>
      <c r="BZ2" t="str">
        <f t="shared" si="7"/>
        <v/>
      </c>
      <c r="CA2" t="str">
        <f t="shared" si="7"/>
        <v/>
      </c>
      <c r="CB2" t="str">
        <f t="shared" si="7"/>
        <v/>
      </c>
      <c r="CC2" t="s">
        <v>11</v>
      </c>
      <c r="CE2" t="s">
        <v>32</v>
      </c>
      <c r="CG2" t="s">
        <v>13</v>
      </c>
      <c r="CK2" t="s">
        <v>14</v>
      </c>
      <c r="CL2" t="s">
        <v>89</v>
      </c>
      <c r="CM2" t="str">
        <f t="shared" ref="CM2:CT5" si="8">IF(ISNUMBER( SEARCH(CM$1,$CL2)), 1, "")</f>
        <v/>
      </c>
      <c r="CN2" t="str">
        <f t="shared" si="8"/>
        <v/>
      </c>
      <c r="CO2" t="str">
        <f t="shared" si="8"/>
        <v/>
      </c>
      <c r="CP2" t="str">
        <f t="shared" si="8"/>
        <v/>
      </c>
      <c r="CQ2" t="str">
        <f t="shared" si="8"/>
        <v/>
      </c>
      <c r="CR2">
        <f t="shared" si="8"/>
        <v>1</v>
      </c>
      <c r="CS2" t="str">
        <f t="shared" si="8"/>
        <v/>
      </c>
      <c r="CT2" t="str">
        <f t="shared" si="8"/>
        <v/>
      </c>
      <c r="CU2" t="s">
        <v>9</v>
      </c>
      <c r="CW2" t="s">
        <v>149</v>
      </c>
      <c r="CX2" t="s">
        <v>161</v>
      </c>
      <c r="DD2" t="s">
        <v>15</v>
      </c>
      <c r="DE2" t="s">
        <v>103</v>
      </c>
      <c r="DF2" t="s">
        <v>16</v>
      </c>
      <c r="DP2" s="6"/>
    </row>
    <row r="3" spans="1:120" x14ac:dyDescent="0.35">
      <c r="A3" s="1">
        <v>11</v>
      </c>
      <c r="B3" s="1" t="str">
        <f t="shared" si="0"/>
        <v>10-14 Jahre</v>
      </c>
      <c r="C3" t="s">
        <v>5</v>
      </c>
      <c r="D3" t="s">
        <v>177</v>
      </c>
      <c r="E3" t="s">
        <v>6</v>
      </c>
      <c r="G3" t="s">
        <v>7</v>
      </c>
      <c r="H3" t="s">
        <v>150</v>
      </c>
      <c r="I3" t="str">
        <f t="shared" si="1"/>
        <v/>
      </c>
      <c r="J3" t="str">
        <f t="shared" si="1"/>
        <v/>
      </c>
      <c r="K3">
        <f t="shared" si="1"/>
        <v>1</v>
      </c>
      <c r="L3">
        <f t="shared" si="1"/>
        <v>1</v>
      </c>
      <c r="M3" t="str">
        <f t="shared" si="1"/>
        <v/>
      </c>
      <c r="N3" t="str">
        <f t="shared" si="1"/>
        <v/>
      </c>
      <c r="O3" t="str">
        <f t="shared" si="1"/>
        <v/>
      </c>
      <c r="Q3" t="s">
        <v>34</v>
      </c>
      <c r="R3" t="s">
        <v>47</v>
      </c>
      <c r="S3" t="str">
        <f t="shared" si="2"/>
        <v/>
      </c>
      <c r="T3" t="str">
        <f t="shared" si="2"/>
        <v/>
      </c>
      <c r="U3" t="str">
        <f t="shared" si="2"/>
        <v/>
      </c>
      <c r="V3" t="str">
        <f t="shared" si="2"/>
        <v/>
      </c>
      <c r="W3">
        <f t="shared" si="2"/>
        <v>1</v>
      </c>
      <c r="X3" t="str">
        <f t="shared" si="2"/>
        <v/>
      </c>
      <c r="Y3" t="str">
        <f t="shared" si="2"/>
        <v/>
      </c>
      <c r="Z3" t="str">
        <f t="shared" si="2"/>
        <v/>
      </c>
      <c r="AA3" t="str">
        <f t="shared" si="2"/>
        <v/>
      </c>
      <c r="AB3" t="str">
        <f t="shared" si="2"/>
        <v/>
      </c>
      <c r="AC3" t="str">
        <f t="shared" si="2"/>
        <v/>
      </c>
      <c r="AD3" t="str">
        <f t="shared" si="2"/>
        <v/>
      </c>
      <c r="AE3" t="s">
        <v>147</v>
      </c>
      <c r="AF3">
        <f t="shared" si="3"/>
        <v>1</v>
      </c>
      <c r="AG3" t="str">
        <f t="shared" si="4"/>
        <v/>
      </c>
      <c r="AH3" t="str">
        <f t="shared" si="4"/>
        <v/>
      </c>
      <c r="AI3" t="str">
        <f t="shared" si="4"/>
        <v/>
      </c>
      <c r="AJ3" t="str">
        <f t="shared" si="4"/>
        <v/>
      </c>
      <c r="AK3" t="str">
        <f t="shared" si="4"/>
        <v/>
      </c>
      <c r="AL3" t="s">
        <v>9</v>
      </c>
      <c r="AM3" t="s">
        <v>162</v>
      </c>
      <c r="AN3">
        <f t="shared" si="5"/>
        <v>1</v>
      </c>
      <c r="AO3" t="str">
        <f t="shared" si="5"/>
        <v/>
      </c>
      <c r="AP3">
        <f t="shared" si="5"/>
        <v>1</v>
      </c>
      <c r="AQ3" t="str">
        <f t="shared" si="5"/>
        <v/>
      </c>
      <c r="AR3" t="str">
        <f t="shared" si="5"/>
        <v/>
      </c>
      <c r="AS3" t="str">
        <f t="shared" si="5"/>
        <v/>
      </c>
      <c r="AT3" t="str">
        <f t="shared" si="5"/>
        <v/>
      </c>
      <c r="AU3" t="str">
        <f t="shared" si="5"/>
        <v/>
      </c>
      <c r="AV3" t="str">
        <f t="shared" si="5"/>
        <v/>
      </c>
      <c r="AW3" t="str">
        <f t="shared" si="5"/>
        <v/>
      </c>
      <c r="AX3" t="s">
        <v>159</v>
      </c>
      <c r="AY3">
        <f t="shared" si="6"/>
        <v>1</v>
      </c>
      <c r="AZ3" t="str">
        <f t="shared" si="6"/>
        <v/>
      </c>
      <c r="BA3" t="str">
        <f t="shared" si="6"/>
        <v/>
      </c>
      <c r="BB3" t="str">
        <f t="shared" si="6"/>
        <v/>
      </c>
      <c r="BC3">
        <f t="shared" si="6"/>
        <v>1</v>
      </c>
      <c r="BD3" t="str">
        <f t="shared" si="6"/>
        <v/>
      </c>
      <c r="BE3" t="str">
        <f t="shared" si="6"/>
        <v/>
      </c>
      <c r="BF3" t="str">
        <f t="shared" si="6"/>
        <v/>
      </c>
      <c r="BG3" t="str">
        <f t="shared" si="6"/>
        <v/>
      </c>
      <c r="BH3" t="str">
        <f t="shared" si="6"/>
        <v/>
      </c>
      <c r="BI3" t="str">
        <f t="shared" si="6"/>
        <v/>
      </c>
      <c r="BJ3" t="str">
        <f t="shared" si="6"/>
        <v/>
      </c>
      <c r="BK3" t="str">
        <f t="shared" si="6"/>
        <v/>
      </c>
      <c r="BL3" t="str">
        <f t="shared" si="6"/>
        <v/>
      </c>
      <c r="BM3" t="s">
        <v>9</v>
      </c>
      <c r="BN3" t="s">
        <v>7</v>
      </c>
      <c r="BO3" t="s">
        <v>97</v>
      </c>
      <c r="BP3" t="s">
        <v>7</v>
      </c>
      <c r="BQ3" t="s">
        <v>10</v>
      </c>
      <c r="BR3">
        <f t="shared" si="7"/>
        <v>1</v>
      </c>
      <c r="BS3" t="str">
        <f t="shared" si="7"/>
        <v/>
      </c>
      <c r="BT3" t="str">
        <f t="shared" si="7"/>
        <v/>
      </c>
      <c r="BU3" t="str">
        <f t="shared" si="7"/>
        <v/>
      </c>
      <c r="BV3" t="str">
        <f t="shared" si="7"/>
        <v/>
      </c>
      <c r="BW3" t="str">
        <f t="shared" si="7"/>
        <v/>
      </c>
      <c r="BX3" t="str">
        <f t="shared" si="7"/>
        <v/>
      </c>
      <c r="BY3" t="str">
        <f t="shared" si="7"/>
        <v/>
      </c>
      <c r="BZ3" t="str">
        <f t="shared" si="7"/>
        <v/>
      </c>
      <c r="CA3" t="str">
        <f t="shared" si="7"/>
        <v/>
      </c>
      <c r="CB3" t="str">
        <f t="shared" si="7"/>
        <v/>
      </c>
      <c r="CC3" t="s">
        <v>11</v>
      </c>
      <c r="CE3" t="s">
        <v>30</v>
      </c>
      <c r="CG3" t="s">
        <v>13</v>
      </c>
      <c r="CK3" t="s">
        <v>14</v>
      </c>
      <c r="CL3" t="s">
        <v>143</v>
      </c>
      <c r="CM3">
        <f t="shared" si="8"/>
        <v>1</v>
      </c>
      <c r="CN3">
        <f t="shared" si="8"/>
        <v>1</v>
      </c>
      <c r="CO3">
        <f t="shared" si="8"/>
        <v>1</v>
      </c>
      <c r="CP3" t="str">
        <f t="shared" si="8"/>
        <v/>
      </c>
      <c r="CQ3" t="str">
        <f t="shared" si="8"/>
        <v/>
      </c>
      <c r="CR3">
        <f t="shared" si="8"/>
        <v>1</v>
      </c>
      <c r="CS3" t="str">
        <f t="shared" si="8"/>
        <v/>
      </c>
      <c r="CT3" t="str">
        <f t="shared" si="8"/>
        <v/>
      </c>
      <c r="CU3" t="s">
        <v>9</v>
      </c>
      <c r="CW3" t="s">
        <v>149</v>
      </c>
      <c r="CX3" t="s">
        <v>161</v>
      </c>
      <c r="DD3" t="s">
        <v>15</v>
      </c>
      <c r="DE3" t="s">
        <v>9</v>
      </c>
      <c r="DF3" t="s">
        <v>16</v>
      </c>
      <c r="DP3" s="6"/>
    </row>
    <row r="4" spans="1:120" x14ac:dyDescent="0.35">
      <c r="A4" s="1">
        <v>11</v>
      </c>
      <c r="B4" s="1" t="str">
        <f t="shared" si="0"/>
        <v>10-14 Jahre</v>
      </c>
      <c r="C4" t="s">
        <v>17</v>
      </c>
      <c r="D4" t="s">
        <v>177</v>
      </c>
      <c r="E4" t="s">
        <v>6</v>
      </c>
      <c r="G4" t="s">
        <v>7</v>
      </c>
      <c r="H4" t="s">
        <v>43</v>
      </c>
      <c r="I4" t="str">
        <f t="shared" si="1"/>
        <v/>
      </c>
      <c r="J4" t="str">
        <f t="shared" si="1"/>
        <v/>
      </c>
      <c r="K4" t="str">
        <f t="shared" si="1"/>
        <v/>
      </c>
      <c r="L4" t="str">
        <f t="shared" si="1"/>
        <v/>
      </c>
      <c r="M4" t="str">
        <f t="shared" si="1"/>
        <v/>
      </c>
      <c r="N4" t="str">
        <f t="shared" si="1"/>
        <v/>
      </c>
      <c r="O4">
        <f t="shared" si="1"/>
        <v>1</v>
      </c>
      <c r="Q4" t="s">
        <v>28</v>
      </c>
      <c r="R4" t="s">
        <v>48</v>
      </c>
      <c r="S4" t="str">
        <f t="shared" si="2"/>
        <v/>
      </c>
      <c r="T4" t="str">
        <f t="shared" si="2"/>
        <v/>
      </c>
      <c r="U4" t="str">
        <f t="shared" si="2"/>
        <v/>
      </c>
      <c r="V4" t="str">
        <f t="shared" si="2"/>
        <v/>
      </c>
      <c r="W4" t="str">
        <f t="shared" si="2"/>
        <v/>
      </c>
      <c r="X4">
        <f t="shared" si="2"/>
        <v>1</v>
      </c>
      <c r="Y4" t="str">
        <f t="shared" si="2"/>
        <v/>
      </c>
      <c r="Z4" t="str">
        <f t="shared" si="2"/>
        <v/>
      </c>
      <c r="AA4" t="str">
        <f t="shared" si="2"/>
        <v/>
      </c>
      <c r="AB4" t="str">
        <f t="shared" si="2"/>
        <v/>
      </c>
      <c r="AC4" t="str">
        <f t="shared" si="2"/>
        <v/>
      </c>
      <c r="AD4" t="str">
        <f t="shared" si="2"/>
        <v/>
      </c>
      <c r="AE4" t="s">
        <v>20</v>
      </c>
      <c r="AF4" t="str">
        <f t="shared" si="3"/>
        <v/>
      </c>
      <c r="AG4" t="str">
        <f t="shared" si="4"/>
        <v/>
      </c>
      <c r="AH4" t="str">
        <f t="shared" si="4"/>
        <v/>
      </c>
      <c r="AI4" t="str">
        <f t="shared" si="4"/>
        <v/>
      </c>
      <c r="AJ4">
        <f t="shared" si="4"/>
        <v>1</v>
      </c>
      <c r="AK4" t="str">
        <f t="shared" si="4"/>
        <v/>
      </c>
      <c r="AL4" t="s">
        <v>9</v>
      </c>
      <c r="AM4" t="s">
        <v>163</v>
      </c>
      <c r="AN4">
        <f t="shared" si="5"/>
        <v>1</v>
      </c>
      <c r="AO4">
        <f t="shared" si="5"/>
        <v>1</v>
      </c>
      <c r="AP4">
        <f t="shared" si="5"/>
        <v>1</v>
      </c>
      <c r="AQ4" t="str">
        <f t="shared" si="5"/>
        <v/>
      </c>
      <c r="AR4" t="str">
        <f t="shared" si="5"/>
        <v/>
      </c>
      <c r="AS4" t="str">
        <f t="shared" si="5"/>
        <v/>
      </c>
      <c r="AT4" t="str">
        <f t="shared" si="5"/>
        <v/>
      </c>
      <c r="AU4">
        <f t="shared" si="5"/>
        <v>1</v>
      </c>
      <c r="AV4" t="str">
        <f t="shared" si="5"/>
        <v/>
      </c>
      <c r="AW4" t="str">
        <f t="shared" si="5"/>
        <v/>
      </c>
      <c r="AX4" t="s">
        <v>152</v>
      </c>
      <c r="AY4">
        <f t="shared" si="6"/>
        <v>1</v>
      </c>
      <c r="AZ4" t="str">
        <f t="shared" si="6"/>
        <v/>
      </c>
      <c r="BA4" t="str">
        <f t="shared" si="6"/>
        <v/>
      </c>
      <c r="BB4" t="str">
        <f t="shared" si="6"/>
        <v/>
      </c>
      <c r="BC4" t="str">
        <f t="shared" si="6"/>
        <v/>
      </c>
      <c r="BD4" t="str">
        <f t="shared" si="6"/>
        <v/>
      </c>
      <c r="BE4">
        <f t="shared" si="6"/>
        <v>1</v>
      </c>
      <c r="BF4" t="str">
        <f t="shared" si="6"/>
        <v/>
      </c>
      <c r="BG4" t="str">
        <f t="shared" si="6"/>
        <v/>
      </c>
      <c r="BH4" t="str">
        <f t="shared" si="6"/>
        <v/>
      </c>
      <c r="BI4" t="str">
        <f t="shared" si="6"/>
        <v/>
      </c>
      <c r="BJ4" t="str">
        <f t="shared" si="6"/>
        <v/>
      </c>
      <c r="BK4" t="str">
        <f t="shared" si="6"/>
        <v/>
      </c>
      <c r="BL4" t="str">
        <f t="shared" si="6"/>
        <v/>
      </c>
      <c r="BM4" t="s">
        <v>9</v>
      </c>
      <c r="BN4" t="s">
        <v>7</v>
      </c>
      <c r="BO4" t="s">
        <v>94</v>
      </c>
      <c r="BP4" t="s">
        <v>7</v>
      </c>
      <c r="BQ4" t="s">
        <v>78</v>
      </c>
      <c r="BR4" t="str">
        <f t="shared" si="7"/>
        <v/>
      </c>
      <c r="BS4" t="str">
        <f t="shared" si="7"/>
        <v/>
      </c>
      <c r="BT4" t="str">
        <f t="shared" si="7"/>
        <v/>
      </c>
      <c r="BU4" t="str">
        <f t="shared" si="7"/>
        <v/>
      </c>
      <c r="BV4">
        <f t="shared" si="7"/>
        <v>1</v>
      </c>
      <c r="BW4" t="str">
        <f t="shared" si="7"/>
        <v/>
      </c>
      <c r="BX4" t="str">
        <f t="shared" si="7"/>
        <v/>
      </c>
      <c r="BY4" t="str">
        <f t="shared" si="7"/>
        <v/>
      </c>
      <c r="BZ4" t="str">
        <f t="shared" si="7"/>
        <v/>
      </c>
      <c r="CA4" t="str">
        <f t="shared" si="7"/>
        <v/>
      </c>
      <c r="CB4" t="str">
        <f t="shared" si="7"/>
        <v/>
      </c>
      <c r="CC4" t="s">
        <v>7</v>
      </c>
      <c r="CE4" t="s">
        <v>12</v>
      </c>
      <c r="CG4" t="s">
        <v>31</v>
      </c>
      <c r="CK4" t="s">
        <v>14</v>
      </c>
      <c r="CL4" t="s">
        <v>143</v>
      </c>
      <c r="CM4">
        <f t="shared" si="8"/>
        <v>1</v>
      </c>
      <c r="CN4">
        <f t="shared" si="8"/>
        <v>1</v>
      </c>
      <c r="CO4">
        <f t="shared" si="8"/>
        <v>1</v>
      </c>
      <c r="CP4" t="str">
        <f t="shared" si="8"/>
        <v/>
      </c>
      <c r="CQ4" t="str">
        <f t="shared" si="8"/>
        <v/>
      </c>
      <c r="CR4">
        <f t="shared" si="8"/>
        <v>1</v>
      </c>
      <c r="CS4" t="str">
        <f t="shared" si="8"/>
        <v/>
      </c>
      <c r="CT4" t="str">
        <f t="shared" si="8"/>
        <v/>
      </c>
      <c r="CU4" t="s">
        <v>9</v>
      </c>
      <c r="CW4" t="s">
        <v>144</v>
      </c>
      <c r="CX4" t="s">
        <v>161</v>
      </c>
      <c r="DD4" t="s">
        <v>24</v>
      </c>
      <c r="DE4" t="s">
        <v>9</v>
      </c>
      <c r="DF4" t="s">
        <v>16</v>
      </c>
      <c r="DP4" s="6"/>
    </row>
    <row r="5" spans="1:120" x14ac:dyDescent="0.35">
      <c r="A5" s="1">
        <v>11</v>
      </c>
      <c r="B5" s="1" t="str">
        <f t="shared" si="0"/>
        <v>10-14 Jahre</v>
      </c>
      <c r="C5" t="s">
        <v>5</v>
      </c>
      <c r="D5" t="s">
        <v>177</v>
      </c>
      <c r="E5" t="s">
        <v>6</v>
      </c>
      <c r="G5" t="s">
        <v>7</v>
      </c>
      <c r="H5" t="s">
        <v>145</v>
      </c>
      <c r="I5">
        <f t="shared" si="1"/>
        <v>1</v>
      </c>
      <c r="J5">
        <f t="shared" si="1"/>
        <v>1</v>
      </c>
      <c r="K5">
        <f t="shared" si="1"/>
        <v>1</v>
      </c>
      <c r="L5">
        <f t="shared" si="1"/>
        <v>1</v>
      </c>
      <c r="M5" t="str">
        <f t="shared" si="1"/>
        <v/>
      </c>
      <c r="N5" t="str">
        <f t="shared" si="1"/>
        <v/>
      </c>
      <c r="O5" t="str">
        <f t="shared" si="1"/>
        <v/>
      </c>
      <c r="Q5" t="s">
        <v>92</v>
      </c>
      <c r="R5" t="s">
        <v>142</v>
      </c>
      <c r="S5" t="str">
        <f t="shared" si="2"/>
        <v/>
      </c>
      <c r="T5" t="str">
        <f t="shared" si="2"/>
        <v/>
      </c>
      <c r="U5" t="str">
        <f t="shared" si="2"/>
        <v/>
      </c>
      <c r="V5" t="str">
        <f t="shared" si="2"/>
        <v/>
      </c>
      <c r="W5">
        <f t="shared" si="2"/>
        <v>1</v>
      </c>
      <c r="X5">
        <f t="shared" si="2"/>
        <v>1</v>
      </c>
      <c r="Y5">
        <f t="shared" si="2"/>
        <v>1</v>
      </c>
      <c r="Z5">
        <f t="shared" si="2"/>
        <v>1</v>
      </c>
      <c r="AA5" t="str">
        <f t="shared" si="2"/>
        <v/>
      </c>
      <c r="AB5" t="str">
        <f t="shared" si="2"/>
        <v/>
      </c>
      <c r="AC5" t="str">
        <f t="shared" si="2"/>
        <v/>
      </c>
      <c r="AD5" t="str">
        <f t="shared" si="2"/>
        <v/>
      </c>
      <c r="AE5" t="s">
        <v>20</v>
      </c>
      <c r="AF5" t="str">
        <f t="shared" si="3"/>
        <v/>
      </c>
      <c r="AG5" t="str">
        <f t="shared" si="4"/>
        <v/>
      </c>
      <c r="AH5" t="str">
        <f t="shared" si="4"/>
        <v/>
      </c>
      <c r="AI5" t="str">
        <f t="shared" si="4"/>
        <v/>
      </c>
      <c r="AJ5">
        <f t="shared" si="4"/>
        <v>1</v>
      </c>
      <c r="AK5" t="str">
        <f t="shared" si="4"/>
        <v/>
      </c>
      <c r="AL5" t="s">
        <v>9</v>
      </c>
      <c r="AM5" t="s">
        <v>148</v>
      </c>
      <c r="AN5">
        <f t="shared" si="5"/>
        <v>1</v>
      </c>
      <c r="AO5">
        <f t="shared" si="5"/>
        <v>1</v>
      </c>
      <c r="AP5">
        <f t="shared" si="5"/>
        <v>1</v>
      </c>
      <c r="AQ5">
        <f t="shared" si="5"/>
        <v>1</v>
      </c>
      <c r="AR5">
        <f t="shared" si="5"/>
        <v>1</v>
      </c>
      <c r="AS5" t="str">
        <f t="shared" si="5"/>
        <v/>
      </c>
      <c r="AT5" t="str">
        <f t="shared" si="5"/>
        <v/>
      </c>
      <c r="AU5" t="str">
        <f t="shared" si="5"/>
        <v/>
      </c>
      <c r="AV5" t="str">
        <f t="shared" si="5"/>
        <v/>
      </c>
      <c r="AW5" t="str">
        <f t="shared" si="5"/>
        <v/>
      </c>
      <c r="AX5" t="s">
        <v>159</v>
      </c>
      <c r="AY5">
        <f t="shared" si="6"/>
        <v>1</v>
      </c>
      <c r="AZ5" t="str">
        <f t="shared" si="6"/>
        <v/>
      </c>
      <c r="BA5" t="str">
        <f t="shared" si="6"/>
        <v/>
      </c>
      <c r="BB5" t="str">
        <f t="shared" si="6"/>
        <v/>
      </c>
      <c r="BC5">
        <f t="shared" si="6"/>
        <v>1</v>
      </c>
      <c r="BD5" t="str">
        <f t="shared" si="6"/>
        <v/>
      </c>
      <c r="BE5" t="str">
        <f t="shared" si="6"/>
        <v/>
      </c>
      <c r="BF5" t="str">
        <f t="shared" si="6"/>
        <v/>
      </c>
      <c r="BG5" t="str">
        <f t="shared" si="6"/>
        <v/>
      </c>
      <c r="BH5" t="str">
        <f t="shared" si="6"/>
        <v/>
      </c>
      <c r="BI5" t="str">
        <f t="shared" si="6"/>
        <v/>
      </c>
      <c r="BJ5" t="str">
        <f t="shared" si="6"/>
        <v/>
      </c>
      <c r="BK5" t="str">
        <f t="shared" si="6"/>
        <v/>
      </c>
      <c r="BL5" t="str">
        <f t="shared" si="6"/>
        <v/>
      </c>
      <c r="BM5" t="s">
        <v>9</v>
      </c>
      <c r="BN5" t="s">
        <v>7</v>
      </c>
      <c r="BO5" t="s">
        <v>96</v>
      </c>
      <c r="BP5" t="s">
        <v>7</v>
      </c>
      <c r="BQ5" t="s">
        <v>155</v>
      </c>
      <c r="BR5">
        <f t="shared" si="7"/>
        <v>1</v>
      </c>
      <c r="BS5" t="str">
        <f t="shared" si="7"/>
        <v/>
      </c>
      <c r="BT5" t="str">
        <f t="shared" si="7"/>
        <v/>
      </c>
      <c r="BU5" t="str">
        <f t="shared" si="7"/>
        <v/>
      </c>
      <c r="BV5" t="str">
        <f t="shared" si="7"/>
        <v/>
      </c>
      <c r="BW5" t="str">
        <f t="shared" si="7"/>
        <v/>
      </c>
      <c r="BX5" t="str">
        <f t="shared" si="7"/>
        <v/>
      </c>
      <c r="BY5" t="str">
        <f t="shared" si="7"/>
        <v/>
      </c>
      <c r="BZ5">
        <f t="shared" si="7"/>
        <v>1</v>
      </c>
      <c r="CA5" t="str">
        <f t="shared" si="7"/>
        <v/>
      </c>
      <c r="CB5" t="str">
        <f t="shared" si="7"/>
        <v/>
      </c>
      <c r="CC5" t="s">
        <v>7</v>
      </c>
      <c r="CE5" t="s">
        <v>30</v>
      </c>
      <c r="CG5" t="s">
        <v>13</v>
      </c>
      <c r="CK5" t="s">
        <v>14</v>
      </c>
      <c r="CL5" t="s">
        <v>143</v>
      </c>
      <c r="CM5">
        <f t="shared" si="8"/>
        <v>1</v>
      </c>
      <c r="CN5">
        <f t="shared" si="8"/>
        <v>1</v>
      </c>
      <c r="CO5">
        <f t="shared" si="8"/>
        <v>1</v>
      </c>
      <c r="CP5" t="str">
        <f t="shared" si="8"/>
        <v/>
      </c>
      <c r="CQ5" t="str">
        <f t="shared" si="8"/>
        <v/>
      </c>
      <c r="CR5">
        <f t="shared" si="8"/>
        <v>1</v>
      </c>
      <c r="CS5" t="str">
        <f t="shared" si="8"/>
        <v/>
      </c>
      <c r="CT5" t="str">
        <f t="shared" si="8"/>
        <v/>
      </c>
      <c r="CU5" t="s">
        <v>9</v>
      </c>
      <c r="CW5" t="s">
        <v>149</v>
      </c>
      <c r="CX5" t="s">
        <v>161</v>
      </c>
      <c r="DD5" t="s">
        <v>15</v>
      </c>
      <c r="DE5" t="s">
        <v>9</v>
      </c>
      <c r="DF5" t="s">
        <v>36</v>
      </c>
      <c r="DP5" s="6"/>
    </row>
    <row r="6" spans="1:120" x14ac:dyDescent="0.35">
      <c r="A6" s="1">
        <v>16</v>
      </c>
      <c r="B6" s="1" t="str">
        <f t="shared" si="0"/>
        <v>15-20 Jahre</v>
      </c>
      <c r="C6" t="s">
        <v>17</v>
      </c>
      <c r="D6" t="s">
        <v>177</v>
      </c>
      <c r="E6" t="s">
        <v>6</v>
      </c>
      <c r="G6" t="s">
        <v>7</v>
      </c>
      <c r="H6" t="s">
        <v>164</v>
      </c>
      <c r="I6" t="str">
        <f t="shared" ref="I6:O9" si="9">IF(ISNUMBER( SEARCH(I$1,$H6)), 1, "")</f>
        <v/>
      </c>
      <c r="J6" t="str">
        <f t="shared" si="9"/>
        <v/>
      </c>
      <c r="K6" t="str">
        <f t="shared" si="9"/>
        <v/>
      </c>
      <c r="L6">
        <f t="shared" si="9"/>
        <v>1</v>
      </c>
      <c r="M6">
        <f t="shared" si="9"/>
        <v>1</v>
      </c>
      <c r="N6" t="str">
        <f t="shared" si="9"/>
        <v/>
      </c>
      <c r="O6" t="str">
        <f t="shared" si="9"/>
        <v/>
      </c>
      <c r="Q6" t="s">
        <v>26</v>
      </c>
      <c r="R6" t="s">
        <v>165</v>
      </c>
      <c r="S6" t="str">
        <f t="shared" ref="S6:AD9" si="10">IF(ISNUMBER( SEARCH(S$1,$R6)), 1, "")</f>
        <v/>
      </c>
      <c r="T6" t="str">
        <f t="shared" si="10"/>
        <v/>
      </c>
      <c r="U6">
        <f t="shared" si="10"/>
        <v>1</v>
      </c>
      <c r="V6">
        <f t="shared" si="10"/>
        <v>1</v>
      </c>
      <c r="W6">
        <f t="shared" si="10"/>
        <v>1</v>
      </c>
      <c r="X6">
        <f t="shared" si="10"/>
        <v>1</v>
      </c>
      <c r="Y6">
        <f t="shared" si="10"/>
        <v>1</v>
      </c>
      <c r="Z6">
        <f t="shared" si="10"/>
        <v>1</v>
      </c>
      <c r="AA6">
        <f t="shared" si="10"/>
        <v>1</v>
      </c>
      <c r="AB6">
        <f t="shared" si="10"/>
        <v>1</v>
      </c>
      <c r="AC6" t="str">
        <f t="shared" si="10"/>
        <v/>
      </c>
      <c r="AD6" t="str">
        <f t="shared" si="10"/>
        <v/>
      </c>
      <c r="AE6" t="s">
        <v>166</v>
      </c>
      <c r="AF6">
        <f t="shared" si="3"/>
        <v>1</v>
      </c>
      <c r="AG6" t="str">
        <f t="shared" si="3"/>
        <v/>
      </c>
      <c r="AH6" t="str">
        <f t="shared" si="3"/>
        <v/>
      </c>
      <c r="AI6" t="str">
        <f t="shared" si="3"/>
        <v/>
      </c>
      <c r="AJ6">
        <f t="shared" si="3"/>
        <v>1</v>
      </c>
      <c r="AK6" t="str">
        <f t="shared" si="3"/>
        <v/>
      </c>
      <c r="AL6" t="s">
        <v>9</v>
      </c>
      <c r="AM6" t="s">
        <v>167</v>
      </c>
      <c r="AN6">
        <f t="shared" ref="AN6:AW9" si="11">IF(ISNUMBER( SEARCH(AN$1,$AM6)), 1, "")</f>
        <v>1</v>
      </c>
      <c r="AO6">
        <f t="shared" si="11"/>
        <v>1</v>
      </c>
      <c r="AP6">
        <f t="shared" si="11"/>
        <v>1</v>
      </c>
      <c r="AQ6" t="str">
        <f t="shared" si="11"/>
        <v/>
      </c>
      <c r="AR6" t="str">
        <f t="shared" si="11"/>
        <v/>
      </c>
      <c r="AS6" t="str">
        <f t="shared" si="11"/>
        <v/>
      </c>
      <c r="AT6" t="str">
        <f t="shared" si="11"/>
        <v/>
      </c>
      <c r="AU6" t="str">
        <f t="shared" si="11"/>
        <v/>
      </c>
      <c r="AV6" t="str">
        <f t="shared" si="11"/>
        <v/>
      </c>
      <c r="AW6" t="str">
        <f t="shared" si="11"/>
        <v/>
      </c>
      <c r="AX6" t="s">
        <v>168</v>
      </c>
      <c r="AY6">
        <f t="shared" ref="AY6:BL9" si="12">IF(ISNUMBER( SEARCH(AY$1,$AX6)), 1, "")</f>
        <v>1</v>
      </c>
      <c r="AZ6">
        <f t="shared" si="12"/>
        <v>1</v>
      </c>
      <c r="BA6">
        <f t="shared" si="12"/>
        <v>1</v>
      </c>
      <c r="BB6" t="str">
        <f t="shared" si="12"/>
        <v/>
      </c>
      <c r="BC6" t="str">
        <f t="shared" si="12"/>
        <v/>
      </c>
      <c r="BD6" t="str">
        <f t="shared" si="12"/>
        <v/>
      </c>
      <c r="BE6" t="str">
        <f t="shared" si="12"/>
        <v/>
      </c>
      <c r="BF6" t="str">
        <f t="shared" si="12"/>
        <v/>
      </c>
      <c r="BG6" t="str">
        <f t="shared" si="12"/>
        <v/>
      </c>
      <c r="BH6" t="str">
        <f t="shared" si="12"/>
        <v/>
      </c>
      <c r="BI6" t="str">
        <f t="shared" si="12"/>
        <v/>
      </c>
      <c r="BJ6">
        <f t="shared" si="12"/>
        <v>1</v>
      </c>
      <c r="BK6" t="str">
        <f t="shared" si="12"/>
        <v/>
      </c>
      <c r="BL6" t="str">
        <f t="shared" si="12"/>
        <v/>
      </c>
      <c r="BM6" t="s">
        <v>9</v>
      </c>
      <c r="BN6" t="s">
        <v>7</v>
      </c>
      <c r="BO6" t="s">
        <v>94</v>
      </c>
      <c r="BP6" t="s">
        <v>13</v>
      </c>
      <c r="BQ6" t="s">
        <v>9</v>
      </c>
      <c r="BR6" t="str">
        <f t="shared" ref="BR6:CA9" si="13">IF(ISNUMBER( SEARCH(BR$1,$BQ6)), 1, "")</f>
        <v/>
      </c>
      <c r="BS6" t="str">
        <f t="shared" si="13"/>
        <v/>
      </c>
      <c r="BT6" t="str">
        <f t="shared" si="13"/>
        <v/>
      </c>
      <c r="BU6" t="str">
        <f t="shared" si="13"/>
        <v/>
      </c>
      <c r="BV6" t="str">
        <f t="shared" si="13"/>
        <v/>
      </c>
      <c r="BW6" t="str">
        <f t="shared" si="13"/>
        <v/>
      </c>
      <c r="BX6" t="str">
        <f t="shared" si="13"/>
        <v/>
      </c>
      <c r="BY6" t="str">
        <f t="shared" si="13"/>
        <v/>
      </c>
      <c r="BZ6" t="str">
        <f t="shared" si="13"/>
        <v/>
      </c>
      <c r="CA6" t="str">
        <f t="shared" si="13"/>
        <v/>
      </c>
      <c r="CB6" t="str">
        <f t="shared" ref="CB6:CB9" si="14">IF(ISNUMBER( SEARCH(CB$1,$BQ6)), 1, "")</f>
        <v/>
      </c>
      <c r="CC6" t="s">
        <v>11</v>
      </c>
      <c r="CE6" t="s">
        <v>30</v>
      </c>
      <c r="CG6" t="s">
        <v>13</v>
      </c>
      <c r="CK6" t="s">
        <v>14</v>
      </c>
      <c r="CL6" t="s">
        <v>158</v>
      </c>
      <c r="CM6">
        <f t="shared" ref="CM6:CT9" si="15">IF(ISNUMBER( SEARCH(CM$1,$CL6)), 1, "")</f>
        <v>1</v>
      </c>
      <c r="CN6">
        <f t="shared" si="15"/>
        <v>1</v>
      </c>
      <c r="CO6">
        <f t="shared" si="15"/>
        <v>1</v>
      </c>
      <c r="CP6">
        <f t="shared" si="15"/>
        <v>1</v>
      </c>
      <c r="CQ6">
        <f t="shared" si="15"/>
        <v>1</v>
      </c>
      <c r="CR6">
        <f t="shared" si="15"/>
        <v>1</v>
      </c>
      <c r="CS6" t="str">
        <f t="shared" si="15"/>
        <v/>
      </c>
      <c r="CT6" t="str">
        <f t="shared" si="15"/>
        <v/>
      </c>
      <c r="CU6" t="s">
        <v>9</v>
      </c>
      <c r="CW6" t="s">
        <v>149</v>
      </c>
      <c r="CX6" t="s">
        <v>154</v>
      </c>
      <c r="DD6" t="s">
        <v>15</v>
      </c>
      <c r="DE6" t="s">
        <v>9</v>
      </c>
      <c r="DF6" t="s">
        <v>16</v>
      </c>
      <c r="DP6" s="6"/>
    </row>
    <row r="7" spans="1:120" x14ac:dyDescent="0.35">
      <c r="A7" s="1">
        <v>16</v>
      </c>
      <c r="B7" s="1" t="str">
        <f t="shared" si="0"/>
        <v>15-20 Jahre</v>
      </c>
      <c r="C7" t="s">
        <v>17</v>
      </c>
      <c r="D7" t="s">
        <v>177</v>
      </c>
      <c r="E7" t="s">
        <v>6</v>
      </c>
      <c r="G7" t="s">
        <v>7</v>
      </c>
      <c r="H7" t="s">
        <v>169</v>
      </c>
      <c r="I7" t="str">
        <f t="shared" si="9"/>
        <v/>
      </c>
      <c r="J7" t="str">
        <f t="shared" si="9"/>
        <v/>
      </c>
      <c r="K7">
        <f t="shared" si="9"/>
        <v>1</v>
      </c>
      <c r="L7">
        <f t="shared" si="9"/>
        <v>1</v>
      </c>
      <c r="M7">
        <f t="shared" si="9"/>
        <v>1</v>
      </c>
      <c r="N7" t="str">
        <f t="shared" si="9"/>
        <v/>
      </c>
      <c r="O7" t="str">
        <f t="shared" si="9"/>
        <v/>
      </c>
      <c r="Q7" t="s">
        <v>28</v>
      </c>
      <c r="R7" t="s">
        <v>146</v>
      </c>
      <c r="S7" t="str">
        <f t="shared" si="10"/>
        <v/>
      </c>
      <c r="T7" t="str">
        <f t="shared" si="10"/>
        <v/>
      </c>
      <c r="U7" t="str">
        <f t="shared" si="10"/>
        <v/>
      </c>
      <c r="V7" t="str">
        <f t="shared" si="10"/>
        <v/>
      </c>
      <c r="W7">
        <f t="shared" si="10"/>
        <v>1</v>
      </c>
      <c r="X7">
        <f t="shared" si="10"/>
        <v>1</v>
      </c>
      <c r="Y7">
        <f t="shared" si="10"/>
        <v>1</v>
      </c>
      <c r="Z7">
        <f t="shared" si="10"/>
        <v>1</v>
      </c>
      <c r="AA7">
        <f t="shared" si="10"/>
        <v>1</v>
      </c>
      <c r="AB7">
        <f t="shared" si="10"/>
        <v>1</v>
      </c>
      <c r="AC7" t="str">
        <f t="shared" si="10"/>
        <v/>
      </c>
      <c r="AD7" t="str">
        <f t="shared" si="10"/>
        <v/>
      </c>
      <c r="AE7" t="s">
        <v>20</v>
      </c>
      <c r="AF7" t="str">
        <f t="shared" si="3"/>
        <v/>
      </c>
      <c r="AG7" t="str">
        <f t="shared" si="3"/>
        <v/>
      </c>
      <c r="AH7" t="str">
        <f t="shared" si="3"/>
        <v/>
      </c>
      <c r="AI7" t="str">
        <f t="shared" si="3"/>
        <v/>
      </c>
      <c r="AJ7">
        <f t="shared" si="3"/>
        <v>1</v>
      </c>
      <c r="AK7" t="str">
        <f t="shared" si="3"/>
        <v/>
      </c>
      <c r="AL7" t="s">
        <v>9</v>
      </c>
      <c r="AM7" t="s">
        <v>170</v>
      </c>
      <c r="AN7" t="str">
        <f t="shared" si="11"/>
        <v/>
      </c>
      <c r="AO7" t="str">
        <f t="shared" si="11"/>
        <v/>
      </c>
      <c r="AP7">
        <f t="shared" si="11"/>
        <v>1</v>
      </c>
      <c r="AQ7">
        <f t="shared" si="11"/>
        <v>1</v>
      </c>
      <c r="AR7">
        <f t="shared" si="11"/>
        <v>1</v>
      </c>
      <c r="AS7" t="str">
        <f t="shared" si="11"/>
        <v/>
      </c>
      <c r="AT7" t="str">
        <f t="shared" si="11"/>
        <v/>
      </c>
      <c r="AU7" t="str">
        <f t="shared" si="11"/>
        <v/>
      </c>
      <c r="AV7" t="str">
        <f t="shared" si="11"/>
        <v/>
      </c>
      <c r="AW7" t="str">
        <f t="shared" si="11"/>
        <v/>
      </c>
      <c r="AX7" t="s">
        <v>62</v>
      </c>
      <c r="AY7">
        <f t="shared" si="12"/>
        <v>1</v>
      </c>
      <c r="AZ7" t="str">
        <f t="shared" si="12"/>
        <v/>
      </c>
      <c r="BA7" t="str">
        <f t="shared" si="12"/>
        <v/>
      </c>
      <c r="BB7" t="str">
        <f t="shared" si="12"/>
        <v/>
      </c>
      <c r="BC7" t="str">
        <f t="shared" si="12"/>
        <v/>
      </c>
      <c r="BD7" t="str">
        <f t="shared" si="12"/>
        <v/>
      </c>
      <c r="BE7" t="str">
        <f t="shared" si="12"/>
        <v/>
      </c>
      <c r="BF7" t="str">
        <f t="shared" si="12"/>
        <v/>
      </c>
      <c r="BG7" t="str">
        <f t="shared" si="12"/>
        <v/>
      </c>
      <c r="BH7" t="str">
        <f t="shared" si="12"/>
        <v/>
      </c>
      <c r="BI7" t="str">
        <f t="shared" si="12"/>
        <v/>
      </c>
      <c r="BJ7" t="str">
        <f t="shared" si="12"/>
        <v/>
      </c>
      <c r="BK7" t="str">
        <f t="shared" si="12"/>
        <v/>
      </c>
      <c r="BL7" t="str">
        <f t="shared" si="12"/>
        <v/>
      </c>
      <c r="BM7" t="s">
        <v>9</v>
      </c>
      <c r="BN7" t="s">
        <v>7</v>
      </c>
      <c r="BO7" t="s">
        <v>9</v>
      </c>
      <c r="BP7" t="s">
        <v>13</v>
      </c>
      <c r="BQ7" t="s">
        <v>9</v>
      </c>
      <c r="BR7" t="str">
        <f t="shared" si="13"/>
        <v/>
      </c>
      <c r="BS7" t="str">
        <f t="shared" si="13"/>
        <v/>
      </c>
      <c r="BT7" t="str">
        <f t="shared" si="13"/>
        <v/>
      </c>
      <c r="BU7" t="str">
        <f t="shared" si="13"/>
        <v/>
      </c>
      <c r="BV7" t="str">
        <f t="shared" si="13"/>
        <v/>
      </c>
      <c r="BW7" t="str">
        <f t="shared" si="13"/>
        <v/>
      </c>
      <c r="BX7" t="str">
        <f t="shared" si="13"/>
        <v/>
      </c>
      <c r="BY7" t="str">
        <f t="shared" si="13"/>
        <v/>
      </c>
      <c r="BZ7" t="str">
        <f t="shared" si="13"/>
        <v/>
      </c>
      <c r="CA7" t="str">
        <f t="shared" si="13"/>
        <v/>
      </c>
      <c r="CB7" t="str">
        <f t="shared" si="14"/>
        <v/>
      </c>
      <c r="CC7" t="s">
        <v>7</v>
      </c>
      <c r="CE7" t="s">
        <v>23</v>
      </c>
      <c r="CG7" t="s">
        <v>13</v>
      </c>
      <c r="CK7" t="s">
        <v>31</v>
      </c>
      <c r="CL7" t="s">
        <v>151</v>
      </c>
      <c r="CM7">
        <f t="shared" si="15"/>
        <v>1</v>
      </c>
      <c r="CN7">
        <f t="shared" si="15"/>
        <v>1</v>
      </c>
      <c r="CO7">
        <f t="shared" si="15"/>
        <v>1</v>
      </c>
      <c r="CP7" t="str">
        <f t="shared" si="15"/>
        <v/>
      </c>
      <c r="CQ7" t="str">
        <f t="shared" si="15"/>
        <v/>
      </c>
      <c r="CR7" t="str">
        <f t="shared" si="15"/>
        <v/>
      </c>
      <c r="CS7" t="str">
        <f t="shared" si="15"/>
        <v/>
      </c>
      <c r="CT7" t="str">
        <f t="shared" si="15"/>
        <v/>
      </c>
      <c r="CU7" t="s">
        <v>9</v>
      </c>
      <c r="CW7" t="s">
        <v>144</v>
      </c>
      <c r="CX7" t="s">
        <v>171</v>
      </c>
      <c r="DD7" t="s">
        <v>38</v>
      </c>
      <c r="DE7" t="s">
        <v>9</v>
      </c>
      <c r="DF7" t="s">
        <v>16</v>
      </c>
      <c r="DP7" s="6"/>
    </row>
    <row r="8" spans="1:120" x14ac:dyDescent="0.35">
      <c r="A8" s="1">
        <v>16</v>
      </c>
      <c r="B8" s="1" t="str">
        <f t="shared" si="0"/>
        <v>15-20 Jahre</v>
      </c>
      <c r="C8" t="s">
        <v>5</v>
      </c>
      <c r="D8" t="s">
        <v>177</v>
      </c>
      <c r="E8" t="s">
        <v>6</v>
      </c>
      <c r="G8" t="s">
        <v>7</v>
      </c>
      <c r="H8" t="s">
        <v>169</v>
      </c>
      <c r="I8" t="str">
        <f t="shared" si="9"/>
        <v/>
      </c>
      <c r="J8" t="str">
        <f t="shared" si="9"/>
        <v/>
      </c>
      <c r="K8">
        <f t="shared" si="9"/>
        <v>1</v>
      </c>
      <c r="L8">
        <f t="shared" si="9"/>
        <v>1</v>
      </c>
      <c r="M8">
        <f t="shared" si="9"/>
        <v>1</v>
      </c>
      <c r="N8" t="str">
        <f t="shared" si="9"/>
        <v/>
      </c>
      <c r="O8" t="str">
        <f t="shared" si="9"/>
        <v/>
      </c>
      <c r="Q8" t="s">
        <v>28</v>
      </c>
      <c r="R8" t="s">
        <v>172</v>
      </c>
      <c r="S8" t="str">
        <f t="shared" si="10"/>
        <v/>
      </c>
      <c r="T8" t="str">
        <f t="shared" si="10"/>
        <v/>
      </c>
      <c r="U8" t="str">
        <f t="shared" si="10"/>
        <v/>
      </c>
      <c r="V8">
        <f t="shared" si="10"/>
        <v>1</v>
      </c>
      <c r="W8">
        <f t="shared" si="10"/>
        <v>1</v>
      </c>
      <c r="X8">
        <f t="shared" si="10"/>
        <v>1</v>
      </c>
      <c r="Y8" t="str">
        <f t="shared" si="10"/>
        <v/>
      </c>
      <c r="Z8" t="str">
        <f t="shared" si="10"/>
        <v/>
      </c>
      <c r="AA8" t="str">
        <f t="shared" si="10"/>
        <v/>
      </c>
      <c r="AB8" t="str">
        <f t="shared" si="10"/>
        <v/>
      </c>
      <c r="AC8" t="str">
        <f t="shared" si="10"/>
        <v/>
      </c>
      <c r="AD8" t="str">
        <f t="shared" si="10"/>
        <v/>
      </c>
      <c r="AE8" t="s">
        <v>147</v>
      </c>
      <c r="AF8">
        <f t="shared" si="3"/>
        <v>1</v>
      </c>
      <c r="AG8" t="str">
        <f t="shared" si="3"/>
        <v/>
      </c>
      <c r="AH8" t="str">
        <f t="shared" si="3"/>
        <v/>
      </c>
      <c r="AI8" t="str">
        <f t="shared" si="3"/>
        <v/>
      </c>
      <c r="AJ8" t="str">
        <f t="shared" si="3"/>
        <v/>
      </c>
      <c r="AK8" t="str">
        <f t="shared" si="3"/>
        <v/>
      </c>
      <c r="AL8" t="s">
        <v>9</v>
      </c>
      <c r="AM8" t="s">
        <v>173</v>
      </c>
      <c r="AN8">
        <f t="shared" si="11"/>
        <v>1</v>
      </c>
      <c r="AO8">
        <f t="shared" si="11"/>
        <v>1</v>
      </c>
      <c r="AP8">
        <f t="shared" si="11"/>
        <v>1</v>
      </c>
      <c r="AQ8">
        <f t="shared" si="11"/>
        <v>1</v>
      </c>
      <c r="AR8" t="str">
        <f t="shared" si="11"/>
        <v/>
      </c>
      <c r="AS8" t="str">
        <f t="shared" si="11"/>
        <v/>
      </c>
      <c r="AT8" t="str">
        <f t="shared" si="11"/>
        <v/>
      </c>
      <c r="AU8" t="str">
        <f t="shared" si="11"/>
        <v/>
      </c>
      <c r="AV8" t="str">
        <f t="shared" si="11"/>
        <v/>
      </c>
      <c r="AW8" t="str">
        <f t="shared" si="11"/>
        <v/>
      </c>
      <c r="AX8" t="s">
        <v>174</v>
      </c>
      <c r="AY8">
        <f t="shared" si="12"/>
        <v>1</v>
      </c>
      <c r="AZ8">
        <f t="shared" si="12"/>
        <v>1</v>
      </c>
      <c r="BA8">
        <f t="shared" si="12"/>
        <v>1</v>
      </c>
      <c r="BB8" t="str">
        <f t="shared" si="12"/>
        <v/>
      </c>
      <c r="BC8" t="str">
        <f t="shared" si="12"/>
        <v/>
      </c>
      <c r="BD8" t="str">
        <f t="shared" si="12"/>
        <v/>
      </c>
      <c r="BE8" t="str">
        <f t="shared" si="12"/>
        <v/>
      </c>
      <c r="BF8" t="str">
        <f t="shared" si="12"/>
        <v/>
      </c>
      <c r="BG8" t="str">
        <f t="shared" si="12"/>
        <v/>
      </c>
      <c r="BH8" t="str">
        <f t="shared" si="12"/>
        <v/>
      </c>
      <c r="BI8" t="str">
        <f t="shared" si="12"/>
        <v/>
      </c>
      <c r="BJ8" t="str">
        <f t="shared" si="12"/>
        <v/>
      </c>
      <c r="BK8" t="str">
        <f t="shared" si="12"/>
        <v/>
      </c>
      <c r="BL8" t="str">
        <f t="shared" si="12"/>
        <v/>
      </c>
      <c r="BM8" t="s">
        <v>9</v>
      </c>
      <c r="BN8" t="s">
        <v>7</v>
      </c>
      <c r="BO8" t="s">
        <v>95</v>
      </c>
      <c r="BP8" t="s">
        <v>13</v>
      </c>
      <c r="BQ8" t="s">
        <v>9</v>
      </c>
      <c r="BR8" t="str">
        <f t="shared" si="13"/>
        <v/>
      </c>
      <c r="BS8" t="str">
        <f t="shared" si="13"/>
        <v/>
      </c>
      <c r="BT8" t="str">
        <f t="shared" si="13"/>
        <v/>
      </c>
      <c r="BU8" t="str">
        <f t="shared" si="13"/>
        <v/>
      </c>
      <c r="BV8" t="str">
        <f t="shared" si="13"/>
        <v/>
      </c>
      <c r="BW8" t="str">
        <f t="shared" si="13"/>
        <v/>
      </c>
      <c r="BX8" t="str">
        <f t="shared" si="13"/>
        <v/>
      </c>
      <c r="BY8" t="str">
        <f t="shared" si="13"/>
        <v/>
      </c>
      <c r="BZ8" t="str">
        <f t="shared" si="13"/>
        <v/>
      </c>
      <c r="CA8" t="str">
        <f t="shared" si="13"/>
        <v/>
      </c>
      <c r="CB8" t="str">
        <f t="shared" si="14"/>
        <v/>
      </c>
      <c r="CC8" t="s">
        <v>11</v>
      </c>
      <c r="CE8" t="s">
        <v>32</v>
      </c>
      <c r="CG8" t="s">
        <v>13</v>
      </c>
      <c r="CK8" t="s">
        <v>14</v>
      </c>
      <c r="CL8" t="s">
        <v>153</v>
      </c>
      <c r="CM8">
        <f t="shared" si="15"/>
        <v>1</v>
      </c>
      <c r="CN8">
        <f t="shared" si="15"/>
        <v>1</v>
      </c>
      <c r="CO8" t="str">
        <f t="shared" si="15"/>
        <v/>
      </c>
      <c r="CP8" t="str">
        <f t="shared" si="15"/>
        <v/>
      </c>
      <c r="CQ8" t="str">
        <f t="shared" si="15"/>
        <v/>
      </c>
      <c r="CR8">
        <f t="shared" si="15"/>
        <v>1</v>
      </c>
      <c r="CS8" t="str">
        <f t="shared" si="15"/>
        <v/>
      </c>
      <c r="CT8" t="str">
        <f t="shared" si="15"/>
        <v/>
      </c>
      <c r="CU8" t="s">
        <v>9</v>
      </c>
      <c r="CW8" t="s">
        <v>149</v>
      </c>
      <c r="CX8" t="s">
        <v>156</v>
      </c>
      <c r="DD8" t="s">
        <v>15</v>
      </c>
      <c r="DE8" t="s">
        <v>9</v>
      </c>
      <c r="DF8" t="s">
        <v>16</v>
      </c>
      <c r="DP8" s="6"/>
    </row>
    <row r="9" spans="1:120" x14ac:dyDescent="0.35">
      <c r="A9" s="1">
        <v>15</v>
      </c>
      <c r="B9" s="1" t="str">
        <f t="shared" si="0"/>
        <v>15-20 Jahre</v>
      </c>
      <c r="C9" t="s">
        <v>17</v>
      </c>
      <c r="D9" t="s">
        <v>177</v>
      </c>
      <c r="E9" t="s">
        <v>6</v>
      </c>
      <c r="G9" t="s">
        <v>7</v>
      </c>
      <c r="H9" t="s">
        <v>150</v>
      </c>
      <c r="I9" t="str">
        <f t="shared" si="9"/>
        <v/>
      </c>
      <c r="J9" t="str">
        <f t="shared" si="9"/>
        <v/>
      </c>
      <c r="K9">
        <f t="shared" si="9"/>
        <v>1</v>
      </c>
      <c r="L9">
        <f t="shared" si="9"/>
        <v>1</v>
      </c>
      <c r="M9" t="str">
        <f t="shared" si="9"/>
        <v/>
      </c>
      <c r="N9" t="str">
        <f t="shared" si="9"/>
        <v/>
      </c>
      <c r="O9" t="str">
        <f t="shared" si="9"/>
        <v/>
      </c>
      <c r="Q9" t="s">
        <v>28</v>
      </c>
      <c r="R9" t="s">
        <v>157</v>
      </c>
      <c r="S9" t="str">
        <f t="shared" si="10"/>
        <v/>
      </c>
      <c r="T9" t="str">
        <f t="shared" si="10"/>
        <v/>
      </c>
      <c r="U9" t="str">
        <f t="shared" si="10"/>
        <v/>
      </c>
      <c r="V9">
        <f t="shared" si="10"/>
        <v>1</v>
      </c>
      <c r="W9">
        <f t="shared" si="10"/>
        <v>1</v>
      </c>
      <c r="X9">
        <f t="shared" si="10"/>
        <v>1</v>
      </c>
      <c r="Y9">
        <f t="shared" si="10"/>
        <v>1</v>
      </c>
      <c r="Z9">
        <f t="shared" si="10"/>
        <v>1</v>
      </c>
      <c r="AA9" t="str">
        <f t="shared" si="10"/>
        <v/>
      </c>
      <c r="AB9" t="str">
        <f t="shared" si="10"/>
        <v/>
      </c>
      <c r="AC9" t="str">
        <f t="shared" si="10"/>
        <v/>
      </c>
      <c r="AD9" t="str">
        <f t="shared" si="10"/>
        <v/>
      </c>
      <c r="AE9" t="s">
        <v>20</v>
      </c>
      <c r="AF9" t="str">
        <f t="shared" si="3"/>
        <v/>
      </c>
      <c r="AG9" t="str">
        <f t="shared" si="3"/>
        <v/>
      </c>
      <c r="AH9" t="str">
        <f t="shared" si="3"/>
        <v/>
      </c>
      <c r="AI9" t="str">
        <f t="shared" si="3"/>
        <v/>
      </c>
      <c r="AJ9">
        <f t="shared" si="3"/>
        <v>1</v>
      </c>
      <c r="AK9" t="str">
        <f t="shared" si="3"/>
        <v/>
      </c>
      <c r="AL9" t="s">
        <v>9</v>
      </c>
      <c r="AM9" t="s">
        <v>167</v>
      </c>
      <c r="AN9">
        <f t="shared" si="11"/>
        <v>1</v>
      </c>
      <c r="AO9">
        <f t="shared" si="11"/>
        <v>1</v>
      </c>
      <c r="AP9">
        <f t="shared" si="11"/>
        <v>1</v>
      </c>
      <c r="AQ9" t="str">
        <f t="shared" si="11"/>
        <v/>
      </c>
      <c r="AR9" t="str">
        <f t="shared" si="11"/>
        <v/>
      </c>
      <c r="AS9" t="str">
        <f t="shared" si="11"/>
        <v/>
      </c>
      <c r="AT9" t="str">
        <f t="shared" si="11"/>
        <v/>
      </c>
      <c r="AU9" t="str">
        <f t="shared" si="11"/>
        <v/>
      </c>
      <c r="AV9" t="str">
        <f t="shared" si="11"/>
        <v/>
      </c>
      <c r="AW9" t="str">
        <f t="shared" si="11"/>
        <v/>
      </c>
      <c r="AX9" t="s">
        <v>175</v>
      </c>
      <c r="AY9">
        <f t="shared" si="12"/>
        <v>1</v>
      </c>
      <c r="AZ9">
        <f t="shared" si="12"/>
        <v>1</v>
      </c>
      <c r="BA9">
        <f t="shared" si="12"/>
        <v>1</v>
      </c>
      <c r="BB9" t="str">
        <f t="shared" si="12"/>
        <v/>
      </c>
      <c r="BC9" t="str">
        <f t="shared" si="12"/>
        <v/>
      </c>
      <c r="BD9" t="str">
        <f t="shared" si="12"/>
        <v/>
      </c>
      <c r="BE9">
        <f t="shared" si="12"/>
        <v>1</v>
      </c>
      <c r="BF9" t="str">
        <f t="shared" si="12"/>
        <v/>
      </c>
      <c r="BG9" t="str">
        <f t="shared" si="12"/>
        <v/>
      </c>
      <c r="BH9" t="str">
        <f t="shared" si="12"/>
        <v/>
      </c>
      <c r="BI9" t="str">
        <f t="shared" si="12"/>
        <v/>
      </c>
      <c r="BJ9" t="str">
        <f t="shared" si="12"/>
        <v/>
      </c>
      <c r="BK9" t="str">
        <f t="shared" si="12"/>
        <v/>
      </c>
      <c r="BL9" t="str">
        <f t="shared" si="12"/>
        <v/>
      </c>
      <c r="BM9" t="s">
        <v>9</v>
      </c>
      <c r="BN9" t="s">
        <v>7</v>
      </c>
      <c r="BO9" t="s">
        <v>9</v>
      </c>
      <c r="BP9" t="s">
        <v>13</v>
      </c>
      <c r="BQ9" t="s">
        <v>9</v>
      </c>
      <c r="BR9" t="str">
        <f t="shared" si="13"/>
        <v/>
      </c>
      <c r="BS9" t="str">
        <f t="shared" si="13"/>
        <v/>
      </c>
      <c r="BT9" t="str">
        <f t="shared" si="13"/>
        <v/>
      </c>
      <c r="BU9" t="str">
        <f t="shared" si="13"/>
        <v/>
      </c>
      <c r="BV9" t="str">
        <f t="shared" si="13"/>
        <v/>
      </c>
      <c r="BW9" t="str">
        <f t="shared" si="13"/>
        <v/>
      </c>
      <c r="BX9" t="str">
        <f t="shared" si="13"/>
        <v/>
      </c>
      <c r="BY9" t="str">
        <f t="shared" si="13"/>
        <v/>
      </c>
      <c r="BZ9" t="str">
        <f t="shared" si="13"/>
        <v/>
      </c>
      <c r="CA9" t="str">
        <f t="shared" si="13"/>
        <v/>
      </c>
      <c r="CB9" t="str">
        <f t="shared" si="14"/>
        <v/>
      </c>
      <c r="CC9" t="s">
        <v>7</v>
      </c>
      <c r="CE9" t="s">
        <v>12</v>
      </c>
      <c r="CG9" t="s">
        <v>13</v>
      </c>
      <c r="CK9" t="s">
        <v>35</v>
      </c>
      <c r="CL9" t="s">
        <v>176</v>
      </c>
      <c r="CM9">
        <f t="shared" si="15"/>
        <v>1</v>
      </c>
      <c r="CN9" t="str">
        <f t="shared" si="15"/>
        <v/>
      </c>
      <c r="CO9">
        <f t="shared" si="15"/>
        <v>1</v>
      </c>
      <c r="CP9" t="str">
        <f t="shared" si="15"/>
        <v/>
      </c>
      <c r="CQ9">
        <f t="shared" si="15"/>
        <v>1</v>
      </c>
      <c r="CR9">
        <f t="shared" si="15"/>
        <v>1</v>
      </c>
      <c r="CS9" t="str">
        <f t="shared" si="15"/>
        <v/>
      </c>
      <c r="CT9" t="str">
        <f t="shared" si="15"/>
        <v/>
      </c>
      <c r="CU9" t="s">
        <v>9</v>
      </c>
      <c r="CW9" t="s">
        <v>144</v>
      </c>
      <c r="CX9" t="s">
        <v>154</v>
      </c>
      <c r="DD9" t="s">
        <v>24</v>
      </c>
      <c r="DE9" t="s">
        <v>9</v>
      </c>
      <c r="DF9" t="s">
        <v>16</v>
      </c>
      <c r="DP9" s="6"/>
    </row>
    <row r="10" spans="1:120" s="19" customFormat="1" x14ac:dyDescent="0.35">
      <c r="A10" s="19" t="s">
        <v>139</v>
      </c>
      <c r="E10" s="19">
        <f>COUNTA(E2:E9)</f>
        <v>8</v>
      </c>
      <c r="F10" s="8" t="s">
        <v>7</v>
      </c>
      <c r="G10" s="8">
        <f>COUNTIF(G2:G9,"Ja")</f>
        <v>8</v>
      </c>
      <c r="I10" s="19">
        <f>COUNTIF(I2:I9,"1")</f>
        <v>1</v>
      </c>
      <c r="J10" s="19">
        <f>COUNTIF(J2:J9,"1")</f>
        <v>1</v>
      </c>
      <c r="K10" s="19">
        <f>COUNTIF(K2:K9,"1")</f>
        <v>6</v>
      </c>
      <c r="L10" s="19">
        <f>COUNTIF(L2:L9,"1")</f>
        <v>7</v>
      </c>
      <c r="M10" s="19">
        <f>COUNTIF(M2:M9,"1")</f>
        <v>3</v>
      </c>
      <c r="N10" s="19">
        <f>COUNTIF(N2:N9,"1")</f>
        <v>0</v>
      </c>
      <c r="O10" s="19">
        <f>COUNTIF(O2:O9,"1")</f>
        <v>1</v>
      </c>
      <c r="P10" s="8" t="s">
        <v>34</v>
      </c>
      <c r="Q10" s="8">
        <f>COUNTIF(Q2:Q9,"1-2 Schulwochen (1-10 Tage)")</f>
        <v>2</v>
      </c>
      <c r="S10" s="19">
        <f>COUNTIF(S2:S9,"1")</f>
        <v>0</v>
      </c>
      <c r="T10" s="19">
        <f>COUNTIF(T2:T9,"1")</f>
        <v>0</v>
      </c>
      <c r="U10" s="19">
        <f>COUNTIF(U2:U9,"1")</f>
        <v>1</v>
      </c>
      <c r="V10" s="19">
        <f>COUNTIF(V2:V9,"1")</f>
        <v>3</v>
      </c>
      <c r="W10" s="19">
        <f>COUNTIF(W2:W9,"1")</f>
        <v>7</v>
      </c>
      <c r="X10" s="19">
        <f>COUNTIF(X2:X9,"1")</f>
        <v>6</v>
      </c>
      <c r="Y10" s="19">
        <f>COUNTIF(Y2:Y9,"1")</f>
        <v>4</v>
      </c>
      <c r="Z10" s="19">
        <f>COUNTIF(Z2:Z9,"1")</f>
        <v>4</v>
      </c>
      <c r="AA10" s="19">
        <f>COUNTIF(AA2:AA9,"1")</f>
        <v>2</v>
      </c>
      <c r="AB10" s="19">
        <f>COUNTIF(AB2:AB9,"1")</f>
        <v>2</v>
      </c>
      <c r="AC10" s="19">
        <f>COUNTIF(AC2:AC9,"1")</f>
        <v>0</v>
      </c>
      <c r="AD10" s="19">
        <f>COUNTIF(AD2:AD9,"1")</f>
        <v>0</v>
      </c>
      <c r="AF10" s="19">
        <f>COUNTIF(AF2:AF9,"1")</f>
        <v>4</v>
      </c>
      <c r="AG10" s="19">
        <f>COUNTIF(AG2:AG9,"1")</f>
        <v>0</v>
      </c>
      <c r="AH10" s="19">
        <f>COUNTIF(AH2:AH9,"1")</f>
        <v>0</v>
      </c>
      <c r="AI10" s="19">
        <f>COUNTIF(AI2:AI9,"1")</f>
        <v>0</v>
      </c>
      <c r="AJ10" s="19">
        <f>COUNTIF(AJ2:AJ9,"1")</f>
        <v>5</v>
      </c>
      <c r="AK10" s="19">
        <f>COUNTIF(AK2:AK9,"1")</f>
        <v>0</v>
      </c>
      <c r="AN10" s="19">
        <f>COUNTIF(AN2:AN9,"1")</f>
        <v>7</v>
      </c>
      <c r="AO10" s="19">
        <f>COUNTIF(AO2:AO9,"1")</f>
        <v>6</v>
      </c>
      <c r="AP10" s="19">
        <f>COUNTIF(AP2:AP9,"1")</f>
        <v>8</v>
      </c>
      <c r="AQ10" s="19">
        <f>COUNTIF(AQ2:AQ9,"1")</f>
        <v>4</v>
      </c>
      <c r="AR10" s="19">
        <f>COUNTIF(AR2:AR9,"1")</f>
        <v>3</v>
      </c>
      <c r="AS10" s="19">
        <f>COUNTIF(AS2:AS9,"1")</f>
        <v>0</v>
      </c>
      <c r="AT10" s="19">
        <f>COUNTIF(AT2:AT9,"1")</f>
        <v>0</v>
      </c>
      <c r="AU10" s="19">
        <f>COUNTIF(AU2:AU9,"1")</f>
        <v>1</v>
      </c>
      <c r="AV10" s="19">
        <f>COUNTIF(AV2:AV9,"1")</f>
        <v>0</v>
      </c>
      <c r="AW10" s="19">
        <f>COUNTIF(AW2:AW9,"1")</f>
        <v>0</v>
      </c>
      <c r="AY10" s="19">
        <f>COUNTIF(AY2:AY9,"1")</f>
        <v>8</v>
      </c>
      <c r="AZ10" s="19">
        <f>COUNTIF(AZ2:AZ9,"1")</f>
        <v>3</v>
      </c>
      <c r="BA10" s="19">
        <f>COUNTIF(BA2:BA9,"1")</f>
        <v>3</v>
      </c>
      <c r="BB10" s="19">
        <f>COUNTIF(BB2:BB9,"1")</f>
        <v>0</v>
      </c>
      <c r="BC10" s="19">
        <f>COUNTIF(BC2:BC9,"1")</f>
        <v>3</v>
      </c>
      <c r="BD10" s="19">
        <f>COUNTIF(BD2:BD9,"1")</f>
        <v>0</v>
      </c>
      <c r="BE10" s="19">
        <f>COUNTIF(BE2:BE9,"1")</f>
        <v>2</v>
      </c>
      <c r="BF10" s="19">
        <f>COUNTIF(BF2:BF9,"1")</f>
        <v>0</v>
      </c>
      <c r="BG10" s="19">
        <f>COUNTIF(BG2:BG9,"1")</f>
        <v>0</v>
      </c>
      <c r="BH10" s="19">
        <f>COUNTIF(BH2:BH9,"1")</f>
        <v>0</v>
      </c>
      <c r="BI10" s="19">
        <f>COUNTIF(BI2:BI9,"1")</f>
        <v>0</v>
      </c>
      <c r="BJ10" s="19">
        <f>COUNTIF(BJ2:BJ9,"1")</f>
        <v>1</v>
      </c>
      <c r="BK10" s="19">
        <f>COUNTIF(BK2:BK9,"1")</f>
        <v>0</v>
      </c>
      <c r="BL10" s="19">
        <f>COUNTIF(BL2:BL9,"1")</f>
        <v>0</v>
      </c>
      <c r="BR10" s="19">
        <f>COUNTIF(BR2:BR9,"1")</f>
        <v>3</v>
      </c>
      <c r="BS10" s="19">
        <f>COUNTIF(BS2:BS9,"1")</f>
        <v>0</v>
      </c>
      <c r="BT10" s="19">
        <f>COUNTIF(BT2:BT9,"1")</f>
        <v>0</v>
      </c>
      <c r="BU10" s="19">
        <f>COUNTIF(BU2:BU9,"1")</f>
        <v>0</v>
      </c>
      <c r="BV10" s="19">
        <f>COUNTIF(BV2:BV9,"1")</f>
        <v>2</v>
      </c>
      <c r="BW10" s="19">
        <f>COUNTIF(BW2:BW9,"1")</f>
        <v>0</v>
      </c>
      <c r="BX10" s="19">
        <f>COUNTIF(BX2:BX9,"1")</f>
        <v>0</v>
      </c>
      <c r="BY10" s="19">
        <f>COUNTIF(BY2:BY9,"1")</f>
        <v>0</v>
      </c>
      <c r="BZ10" s="19">
        <f>COUNTIF(BZ2:BZ9,"1")</f>
        <v>1</v>
      </c>
      <c r="CA10" s="19">
        <f>COUNTIF(CA2:CA9,"1")</f>
        <v>0</v>
      </c>
      <c r="CB10" s="19">
        <f>COUNTIF(CB2:CB9,"1")</f>
        <v>0</v>
      </c>
      <c r="CM10" s="19">
        <f>COUNTIF(CM2:CM9,"1")</f>
        <v>7</v>
      </c>
      <c r="CN10" s="19">
        <f>COUNTIF(CN2:CN9,"1")</f>
        <v>6</v>
      </c>
      <c r="CO10" s="19">
        <f>COUNTIF(CO2:CO9,"1")</f>
        <v>6</v>
      </c>
      <c r="CP10" s="19">
        <f>COUNTIF(CP2:CP9,"1")</f>
        <v>1</v>
      </c>
      <c r="CQ10" s="19">
        <f>COUNTIF(CQ2:CQ9,"1")</f>
        <v>2</v>
      </c>
      <c r="CR10" s="19">
        <f>COUNTIF(CR2:CR9,"1")</f>
        <v>7</v>
      </c>
      <c r="CS10" s="19">
        <f>COUNTIF(CS2:CS9,"1")</f>
        <v>0</v>
      </c>
      <c r="DF10" s="16">
        <f>COUNTIF(DF2:DF9, "Ja, ich erwarte eine Zunahme der Hitzebelastung.")</f>
        <v>7</v>
      </c>
      <c r="DG10" s="16"/>
      <c r="DH10" s="16"/>
      <c r="DI10" s="16"/>
      <c r="DJ10" s="17">
        <f>DF10/$E$10*100</f>
        <v>87.5</v>
      </c>
    </row>
    <row r="11" spans="1:120" s="20" customFormat="1" x14ac:dyDescent="0.35">
      <c r="A11" s="20" t="s">
        <v>140</v>
      </c>
      <c r="F11" s="26" t="s">
        <v>13</v>
      </c>
      <c r="G11" s="8">
        <f>COUNTIF(G2:G10,"Nein")</f>
        <v>0</v>
      </c>
      <c r="I11" s="20">
        <f t="shared" ref="I11:N11" si="16">I10/$E10*100</f>
        <v>12.5</v>
      </c>
      <c r="J11" s="20">
        <f t="shared" si="16"/>
        <v>12.5</v>
      </c>
      <c r="K11" s="20">
        <f t="shared" si="16"/>
        <v>75</v>
      </c>
      <c r="L11" s="20">
        <f t="shared" si="16"/>
        <v>87.5</v>
      </c>
      <c r="M11" s="20">
        <f t="shared" si="16"/>
        <v>37.5</v>
      </c>
      <c r="N11" s="20">
        <f t="shared" si="16"/>
        <v>0</v>
      </c>
      <c r="O11" s="20">
        <f>O10/$E10*100</f>
        <v>12.5</v>
      </c>
      <c r="P11" s="8" t="s">
        <v>26</v>
      </c>
      <c r="Q11" s="8">
        <f>COUNTIF(Q2:Q10,"3-4 Schulwochen (11-20 Tage)")</f>
        <v>1</v>
      </c>
      <c r="S11" s="20">
        <f t="shared" ref="S11" si="17">S10/$E10*100</f>
        <v>0</v>
      </c>
      <c r="T11" s="20">
        <f t="shared" ref="T11" si="18">T10/$E10*100</f>
        <v>0</v>
      </c>
      <c r="U11" s="20">
        <f t="shared" ref="U11" si="19">U10/$E10*100</f>
        <v>12.5</v>
      </c>
      <c r="V11" s="20">
        <f t="shared" ref="V11" si="20">V10/$E10*100</f>
        <v>37.5</v>
      </c>
      <c r="W11" s="20">
        <f t="shared" ref="W11" si="21">W10/$E10*100</f>
        <v>87.5</v>
      </c>
      <c r="X11" s="20">
        <f t="shared" ref="X11" si="22">X10/$E10*100</f>
        <v>75</v>
      </c>
      <c r="Y11" s="20">
        <f t="shared" ref="Y11:Z11" si="23">Y10/$E10*100</f>
        <v>50</v>
      </c>
      <c r="Z11" s="20">
        <f t="shared" si="23"/>
        <v>50</v>
      </c>
      <c r="AA11" s="20">
        <f t="shared" ref="AA11" si="24">AA10/$E10*100</f>
        <v>25</v>
      </c>
      <c r="AB11" s="20">
        <f t="shared" ref="AB11" si="25">AB10/$E10*100</f>
        <v>25</v>
      </c>
      <c r="AC11" s="20">
        <f t="shared" ref="AC11" si="26">AC10/$E10*100</f>
        <v>0</v>
      </c>
      <c r="AD11" s="20">
        <f t="shared" ref="AD11" si="27">AD10/$E10*100</f>
        <v>0</v>
      </c>
      <c r="AF11" s="20">
        <f t="shared" ref="AF11" si="28">AF10/$E10*100</f>
        <v>50</v>
      </c>
      <c r="AG11" s="20">
        <f t="shared" ref="AG11" si="29">AG10/$E10*100</f>
        <v>0</v>
      </c>
      <c r="AH11" s="20">
        <f t="shared" ref="AH11" si="30">AH10/$E10*100</f>
        <v>0</v>
      </c>
      <c r="AI11" s="20">
        <f t="shared" ref="AI11" si="31">AI10/$E10*100</f>
        <v>0</v>
      </c>
      <c r="AJ11" s="20">
        <f t="shared" ref="AJ11" si="32">AJ10/$E10*100</f>
        <v>62.5</v>
      </c>
      <c r="AK11" s="20">
        <f t="shared" ref="AK11" si="33">AK10/$E10*100</f>
        <v>0</v>
      </c>
      <c r="AL11" s="20">
        <f t="shared" ref="AL11" si="34">AL10/$E10*100</f>
        <v>0</v>
      </c>
      <c r="AN11" s="20">
        <f>AN10/E$10*100</f>
        <v>87.5</v>
      </c>
      <c r="AO11" s="20">
        <f>AO10/$E10*100</f>
        <v>75</v>
      </c>
      <c r="AP11" s="20">
        <f>AP10/$E10*100</f>
        <v>100</v>
      </c>
      <c r="AQ11" s="20">
        <f>AQ10/$E10*100</f>
        <v>50</v>
      </c>
      <c r="AR11" s="20">
        <f t="shared" ref="AR11:AW11" si="35">AR10/$E10*100</f>
        <v>37.5</v>
      </c>
      <c r="AS11" s="20">
        <f t="shared" si="35"/>
        <v>0</v>
      </c>
      <c r="AT11" s="20">
        <f t="shared" si="35"/>
        <v>0</v>
      </c>
      <c r="AU11" s="20">
        <f t="shared" si="35"/>
        <v>12.5</v>
      </c>
      <c r="AV11" s="20">
        <f t="shared" si="35"/>
        <v>0</v>
      </c>
      <c r="AW11" s="20">
        <f t="shared" si="35"/>
        <v>0</v>
      </c>
      <c r="AY11" s="20">
        <f t="shared" ref="AY11" si="36">AY10/$E10*100</f>
        <v>100</v>
      </c>
      <c r="AZ11" s="20">
        <f t="shared" ref="AZ11" si="37">AZ10/$E10*100</f>
        <v>37.5</v>
      </c>
      <c r="BA11" s="20">
        <f t="shared" ref="BA11" si="38">BA10/$E10*100</f>
        <v>37.5</v>
      </c>
      <c r="BB11" s="20">
        <f t="shared" ref="BB11" si="39">BB10/$E10*100</f>
        <v>0</v>
      </c>
      <c r="BC11" s="20">
        <f t="shared" ref="BC11" si="40">BC10/$E10*100</f>
        <v>37.5</v>
      </c>
      <c r="BD11" s="20">
        <f t="shared" ref="BD11" si="41">BD10/$E10*100</f>
        <v>0</v>
      </c>
      <c r="BE11" s="20">
        <f t="shared" ref="BE11" si="42">BE10/$E10*100</f>
        <v>25</v>
      </c>
      <c r="BF11" s="20">
        <f t="shared" ref="BF11" si="43">BF10/$E10*100</f>
        <v>0</v>
      </c>
      <c r="BG11" s="20">
        <f t="shared" ref="BG11" si="44">BG10/$E10*100</f>
        <v>0</v>
      </c>
      <c r="BH11" s="20">
        <f t="shared" ref="BH11" si="45">BH10/$E10*100</f>
        <v>0</v>
      </c>
      <c r="BI11" s="20">
        <f t="shared" ref="BI11" si="46">BI10/$E10*100</f>
        <v>0</v>
      </c>
      <c r="BJ11" s="20">
        <f t="shared" ref="BJ11" si="47">BJ10/$E10*100</f>
        <v>12.5</v>
      </c>
      <c r="BK11" s="20">
        <f t="shared" ref="BK11" si="48">BK10/$E10*100</f>
        <v>0</v>
      </c>
      <c r="BL11" s="20">
        <f t="shared" ref="BL11" si="49">BL10/$E10*100</f>
        <v>0</v>
      </c>
      <c r="CM11" s="20">
        <f>CM10/$E$10*100</f>
        <v>87.5</v>
      </c>
      <c r="CN11" s="20">
        <f t="shared" ref="CN11:CS11" si="50">CN10/$E$10*100</f>
        <v>75</v>
      </c>
      <c r="CO11" s="20">
        <f t="shared" si="50"/>
        <v>75</v>
      </c>
      <c r="CP11" s="20">
        <f t="shared" si="50"/>
        <v>12.5</v>
      </c>
      <c r="CQ11" s="20">
        <f t="shared" si="50"/>
        <v>25</v>
      </c>
      <c r="CR11" s="20">
        <f t="shared" si="50"/>
        <v>87.5</v>
      </c>
      <c r="CS11" s="20">
        <f t="shared" si="50"/>
        <v>0</v>
      </c>
      <c r="DF11" s="16">
        <f>COUNTIF(DF2:DF10, "Nein, ich denke, dass sich das nicht wesentlich ändert.")</f>
        <v>0</v>
      </c>
      <c r="DG11" s="17"/>
      <c r="DH11" s="17"/>
      <c r="DI11" s="17"/>
      <c r="DJ11" s="17">
        <f t="shared" ref="DJ11:DJ12" si="51">DF11/$E$10*100</f>
        <v>0</v>
      </c>
    </row>
    <row r="12" spans="1:120" x14ac:dyDescent="0.35">
      <c r="F12" s="9"/>
      <c r="G12" s="10">
        <f>G10/$E$10*100</f>
        <v>100</v>
      </c>
      <c r="P12" s="8" t="s">
        <v>28</v>
      </c>
      <c r="Q12" s="8">
        <f>COUNTIF(Q2:Q11,"5-6 Schulwochen (21-30 Tage)")</f>
        <v>4</v>
      </c>
      <c r="BM12" s="8" t="s">
        <v>7</v>
      </c>
      <c r="BN12" s="8">
        <f>COUNTIF(BN2:BN9,"Ja")</f>
        <v>8</v>
      </c>
      <c r="BP12" s="8">
        <f>COUNTIF(BP2:BP9,"Ja")</f>
        <v>4</v>
      </c>
      <c r="CB12" s="8" t="s">
        <v>7</v>
      </c>
      <c r="CC12" s="8">
        <f>COUNTIF(CC2:CC9,"Ja")</f>
        <v>4</v>
      </c>
      <c r="CD12" s="16" t="s">
        <v>23</v>
      </c>
      <c r="CE12" s="16">
        <f>COUNTIF(CE2:CE9,"Ja, es gibt ausreichend Schattenbereiche.")</f>
        <v>1</v>
      </c>
      <c r="CF12" s="11" t="s">
        <v>7</v>
      </c>
      <c r="CG12" s="21">
        <f>COUNTIF(CG2:CG9,"Ja")</f>
        <v>0</v>
      </c>
      <c r="CH12" s="16" t="s">
        <v>100</v>
      </c>
      <c r="CI12" s="16">
        <f>COUNTIF(CI2:CI9,"Ja, es gibt bereits angepasste Unterrichtsmethoden.")</f>
        <v>0</v>
      </c>
      <c r="CJ12" s="11" t="s">
        <v>141</v>
      </c>
      <c r="CK12" s="11">
        <f>COUNTIF(CK2:CK9,"Ja, ich wurde umfassend informiert (z. B. durch Aushänge, Workshops oder Informationsrunden).")</f>
        <v>0</v>
      </c>
      <c r="CV12" s="11" t="s">
        <v>110</v>
      </c>
      <c r="CW12" s="11">
        <f>COUNTIF(CW2:CW9,"sehr gut")</f>
        <v>0</v>
      </c>
      <c r="DF12" s="16">
        <f>COUNTIF(DF2:DF11, "Ich bin mir unsicher.")</f>
        <v>1</v>
      </c>
      <c r="DG12" s="16"/>
      <c r="DH12" s="16"/>
      <c r="DI12" s="16"/>
      <c r="DJ12" s="17">
        <f t="shared" si="51"/>
        <v>12.5</v>
      </c>
    </row>
    <row r="13" spans="1:120" x14ac:dyDescent="0.35">
      <c r="F13" s="9"/>
      <c r="G13" s="10">
        <f>G11/$E$10*100</f>
        <v>0</v>
      </c>
      <c r="P13" s="8" t="s">
        <v>8</v>
      </c>
      <c r="Q13" s="8">
        <f>COUNTIF(Q2:Q12,"7-8 Schulwochen (31-40 Tage)")</f>
        <v>0</v>
      </c>
      <c r="BM13" s="8" t="s">
        <v>13</v>
      </c>
      <c r="BN13" s="8">
        <f>COUNTIF(BN2:BN9,"Nein")</f>
        <v>0</v>
      </c>
      <c r="BP13" s="8">
        <f>COUNTIF(BP2:BP9,"Nein")</f>
        <v>4</v>
      </c>
      <c r="CB13" s="8" t="s">
        <v>137</v>
      </c>
      <c r="CC13" s="8">
        <f>COUNTIF(CC2:CC9,"Ja, aber diese funktionieren nur teilweise.")</f>
        <v>4</v>
      </c>
      <c r="CD13" s="16" t="s">
        <v>32</v>
      </c>
      <c r="CE13" s="16">
        <f>COUNTIF(CE2:CE9,"Nein, es gibt zu wenig schattige Bereiche.")</f>
        <v>2</v>
      </c>
      <c r="CF13" s="11" t="s">
        <v>13</v>
      </c>
      <c r="CG13" s="21">
        <f>COUNTIF(CG2:CG10,"Nein")</f>
        <v>7</v>
      </c>
      <c r="CH13" s="16" t="s">
        <v>102</v>
      </c>
      <c r="CI13" s="16">
        <f>COUNTIF(CI2:CI10,"Teilweise, es gibt einige Anpassungen, aber es könnte mehr getan werden.")</f>
        <v>0</v>
      </c>
      <c r="CJ13" s="11" t="s">
        <v>35</v>
      </c>
      <c r="CK13" s="11">
        <f>COUNTIF(CK2:CK10,"Ja, aber nur oberflächlich.")</f>
        <v>1</v>
      </c>
      <c r="CV13" s="11" t="s">
        <v>111</v>
      </c>
      <c r="CW13" s="11">
        <f>COUNTIF(CW2:CW10,"gut")</f>
        <v>0</v>
      </c>
    </row>
    <row r="14" spans="1:120" x14ac:dyDescent="0.35">
      <c r="P14" s="8" t="s">
        <v>92</v>
      </c>
      <c r="Q14" s="8">
        <f>COUNTIF(Q2:Q13,"9-10 Schulwochen (41-50 Tage)")</f>
        <v>1</v>
      </c>
      <c r="BM14" s="9" t="s">
        <v>185</v>
      </c>
      <c r="BN14" s="10">
        <f>BN12/E$10*100</f>
        <v>100</v>
      </c>
      <c r="BO14" s="14"/>
      <c r="BP14" s="10">
        <f>BP12/$E$10*100</f>
        <v>50</v>
      </c>
      <c r="CB14" s="8" t="s">
        <v>138</v>
      </c>
      <c r="CC14" s="8">
        <f>COUNTIF(CC2:CC9,"Ja, aber diese funktionieren nicht.")</f>
        <v>0</v>
      </c>
      <c r="CD14" s="16" t="s">
        <v>30</v>
      </c>
      <c r="CE14" s="16">
        <f>COUNTIF(CE2:CE9,"Teilweise, manche Bereiche sind ausreichend, andere nicht.")</f>
        <v>3</v>
      </c>
      <c r="CF14" s="11" t="s">
        <v>31</v>
      </c>
      <c r="CG14" s="21">
        <f>COUNTIF(CG2:CG11,"Ich kann mich nicht erinnern.")</f>
        <v>1</v>
      </c>
      <c r="CH14" s="16" t="s">
        <v>101</v>
      </c>
      <c r="CI14" s="16">
        <f>COUNTIF(CI2:CI11,"Nein, es gibt keine Anpassungen aber ich hätte gerne die Möglichkeit dazu.")</f>
        <v>0</v>
      </c>
      <c r="CJ14" s="11" t="s">
        <v>14</v>
      </c>
      <c r="CK14" s="11">
        <f>COUNTIF(CK2:CK11,"Nein, ich habe keine Hinweise erhalten.")</f>
        <v>6</v>
      </c>
      <c r="CV14" s="11" t="s">
        <v>109</v>
      </c>
      <c r="CW14" s="11">
        <f>COUNTIF(CW2:CW11,"ok")</f>
        <v>3</v>
      </c>
    </row>
    <row r="15" spans="1:120" x14ac:dyDescent="0.35">
      <c r="P15" s="8" t="s">
        <v>37</v>
      </c>
      <c r="Q15" s="8">
        <f>COUNTIF(Q2:Q14,"11+ Schulwochen (mehr als 50 Tage)")</f>
        <v>0</v>
      </c>
      <c r="BM15" s="9" t="s">
        <v>186</v>
      </c>
      <c r="BN15" s="10">
        <f>BN13/E$10*100</f>
        <v>0</v>
      </c>
      <c r="BP15" s="10">
        <f>BP13/$E$10*100</f>
        <v>50</v>
      </c>
      <c r="CB15" s="8" t="s">
        <v>13</v>
      </c>
      <c r="CC15" s="8">
        <f>COUNTIF(CC2:CC9,"Nein.")</f>
        <v>0</v>
      </c>
      <c r="CD15" s="16" t="s">
        <v>12</v>
      </c>
      <c r="CE15" s="16">
        <f>COUNTIF(CE2:CE9,"Ich bin mir nicht sicher.")</f>
        <v>2</v>
      </c>
      <c r="CF15" s="15"/>
      <c r="CG15" s="22"/>
      <c r="CH15" s="16" t="s">
        <v>99</v>
      </c>
      <c r="CI15" s="16">
        <f>COUNTIF(CI2:CI12,"Nein, eine Anpassung der Unterrichtsmethoden ist nicht notwendig.")</f>
        <v>0</v>
      </c>
      <c r="CJ15" s="11" t="s">
        <v>31</v>
      </c>
      <c r="CK15" s="11">
        <f>COUNTIF(CK2:CK12,"Ich kann mich nicht erinnern.")</f>
        <v>1</v>
      </c>
      <c r="CV15" s="11" t="s">
        <v>112</v>
      </c>
      <c r="CW15" s="11">
        <f>COUNTIF(CW2:CW12,"schlecht")</f>
        <v>5</v>
      </c>
    </row>
    <row r="16" spans="1:120" x14ac:dyDescent="0.35">
      <c r="P16" s="8" t="s">
        <v>19</v>
      </c>
      <c r="Q16" s="8">
        <f>COUNTIF(Q2:Q15,"gar nicht")</f>
        <v>0</v>
      </c>
      <c r="CB16" s="9" t="s">
        <v>187</v>
      </c>
      <c r="CC16" s="10">
        <f>CC12/E$10*100</f>
        <v>50</v>
      </c>
      <c r="CD16" s="18" t="s">
        <v>191</v>
      </c>
      <c r="CE16" s="18">
        <f>CE12/E$10*100</f>
        <v>12.5</v>
      </c>
      <c r="CF16" s="15" t="s">
        <v>187</v>
      </c>
      <c r="CG16" s="23">
        <f>CG12/E$10*100</f>
        <v>0</v>
      </c>
      <c r="CH16" s="24" t="s">
        <v>197</v>
      </c>
      <c r="CI16" s="25" t="e">
        <f>CI12/CH$20*100</f>
        <v>#DIV/0!</v>
      </c>
      <c r="CJ16" s="12" t="s">
        <v>33</v>
      </c>
      <c r="CK16" s="11">
        <f>COUNTIF(CK2:CK13,"Ja, ich wurde umfassend informiert (z. B. im Unterricht, durch Aushänge, Workshops oder Informationsrunden).")</f>
        <v>0</v>
      </c>
      <c r="CV16" s="11" t="s">
        <v>113</v>
      </c>
      <c r="CW16" s="11">
        <f>COUNTIF(CW2:CW13,"sehr schlecht")</f>
        <v>0</v>
      </c>
    </row>
    <row r="17" spans="1:104" x14ac:dyDescent="0.35">
      <c r="P17" s="9" t="s">
        <v>178</v>
      </c>
      <c r="Q17" s="10">
        <f>Q10/E$10*100</f>
        <v>25</v>
      </c>
      <c r="CB17" s="9" t="s">
        <v>188</v>
      </c>
      <c r="CC17" s="10">
        <f t="shared" ref="CC17:CC19" si="52">CC13/E$10*100</f>
        <v>50</v>
      </c>
      <c r="CD17" s="18" t="s">
        <v>192</v>
      </c>
      <c r="CE17" s="18">
        <f t="shared" ref="CE17:CE19" si="53">CE13/E$10*100</f>
        <v>25</v>
      </c>
      <c r="CF17" s="15" t="s">
        <v>195</v>
      </c>
      <c r="CG17" s="23">
        <f t="shared" ref="CG17:CG18" si="54">CG13/E$10*100</f>
        <v>87.5</v>
      </c>
      <c r="CH17" s="16" t="s">
        <v>198</v>
      </c>
      <c r="CI17" s="25" t="e">
        <f t="shared" ref="CI17:CI19" si="55">CI13/CH$20*100</f>
        <v>#DIV/0!</v>
      </c>
      <c r="CJ17" s="15" t="s">
        <v>201</v>
      </c>
      <c r="CK17" s="13">
        <f>CK12/$E$10*100</f>
        <v>0</v>
      </c>
      <c r="CV17" s="15" t="s">
        <v>205</v>
      </c>
      <c r="CW17" s="13">
        <f>CW12/$E$10*100</f>
        <v>0</v>
      </c>
    </row>
    <row r="18" spans="1:104" x14ac:dyDescent="0.35">
      <c r="P18" s="9" t="s">
        <v>179</v>
      </c>
      <c r="Q18" s="10">
        <f>Q11/E$10*100</f>
        <v>12.5</v>
      </c>
      <c r="AN18" s="6"/>
      <c r="AO18" s="6"/>
      <c r="AP18" s="6"/>
      <c r="AQ18" s="6"/>
      <c r="AR18" s="6"/>
      <c r="AS18" s="6"/>
      <c r="AT18" s="6"/>
      <c r="AU18" s="6"/>
      <c r="AV18" s="6"/>
      <c r="AW18" s="6"/>
      <c r="AX18" s="6"/>
      <c r="AY18" s="27"/>
      <c r="CB18" s="9" t="s">
        <v>189</v>
      </c>
      <c r="CC18" s="10">
        <f t="shared" si="52"/>
        <v>0</v>
      </c>
      <c r="CD18" s="18" t="s">
        <v>193</v>
      </c>
      <c r="CE18" s="18">
        <f t="shared" si="53"/>
        <v>37.5</v>
      </c>
      <c r="CF18" s="15" t="s">
        <v>196</v>
      </c>
      <c r="CG18" s="23">
        <f t="shared" si="54"/>
        <v>12.5</v>
      </c>
      <c r="CH18" s="16" t="s">
        <v>199</v>
      </c>
      <c r="CI18" s="25" t="e">
        <f t="shared" si="55"/>
        <v>#DIV/0!</v>
      </c>
      <c r="CJ18" s="15" t="s">
        <v>202</v>
      </c>
      <c r="CK18" s="13">
        <f t="shared" ref="CK18:CK21" si="56">CK13/$E$10*100</f>
        <v>12.5</v>
      </c>
      <c r="CV18" s="15" t="s">
        <v>206</v>
      </c>
      <c r="CW18" s="13">
        <f t="shared" ref="CW18:CW21" si="57">CW13/$E$10*100</f>
        <v>0</v>
      </c>
    </row>
    <row r="19" spans="1:104" x14ac:dyDescent="0.35">
      <c r="A19" s="30"/>
      <c r="B19" s="30"/>
      <c r="C19" s="30"/>
      <c r="D19" s="30"/>
      <c r="E19" s="30"/>
      <c r="F19" s="30"/>
      <c r="G19" s="30"/>
      <c r="P19" s="9" t="s">
        <v>180</v>
      </c>
      <c r="Q19" s="10">
        <f t="shared" ref="Q19:Q23" si="58">Q12/E$10*100</f>
        <v>50</v>
      </c>
      <c r="AN19" s="28"/>
      <c r="AO19" s="28"/>
      <c r="AP19" s="28"/>
      <c r="AQ19" s="28"/>
      <c r="AR19" s="28"/>
      <c r="AS19" s="28"/>
      <c r="AT19" s="28"/>
      <c r="AU19" s="28"/>
      <c r="AV19" s="28"/>
      <c r="AW19" s="28"/>
      <c r="AX19" s="6"/>
      <c r="AY19" s="27"/>
      <c r="CB19" s="9" t="s">
        <v>190</v>
      </c>
      <c r="CC19" s="10">
        <f t="shared" si="52"/>
        <v>0</v>
      </c>
      <c r="CD19" s="18" t="s">
        <v>194</v>
      </c>
      <c r="CE19" s="18">
        <f t="shared" si="53"/>
        <v>25</v>
      </c>
      <c r="CH19" s="16" t="s">
        <v>200</v>
      </c>
      <c r="CI19" s="25" t="e">
        <f t="shared" si="55"/>
        <v>#DIV/0!</v>
      </c>
      <c r="CJ19" s="15" t="s">
        <v>203</v>
      </c>
      <c r="CK19" s="13">
        <f t="shared" si="56"/>
        <v>75</v>
      </c>
      <c r="CV19" s="15" t="s">
        <v>207</v>
      </c>
      <c r="CW19" s="13">
        <f t="shared" si="57"/>
        <v>37.5</v>
      </c>
    </row>
    <row r="20" spans="1:104" x14ac:dyDescent="0.35">
      <c r="A20" s="31"/>
      <c r="B20" s="31"/>
      <c r="C20" s="31"/>
      <c r="D20" s="31"/>
      <c r="E20" s="31"/>
      <c r="F20" s="31"/>
      <c r="G20" s="30"/>
      <c r="P20" s="9" t="s">
        <v>181</v>
      </c>
      <c r="Q20" s="10">
        <f t="shared" si="58"/>
        <v>0</v>
      </c>
      <c r="AN20" s="28"/>
      <c r="AO20" s="28"/>
      <c r="AP20" s="28"/>
      <c r="AQ20" s="28"/>
      <c r="AR20" s="28"/>
      <c r="AS20" s="28"/>
      <c r="AT20" s="28"/>
      <c r="AU20" s="28"/>
      <c r="AV20" s="28"/>
      <c r="AW20" s="28"/>
      <c r="AX20" s="6"/>
      <c r="AY20" s="27"/>
      <c r="CH20">
        <f>SUM(CI12:CI15)</f>
        <v>0</v>
      </c>
      <c r="CJ20" s="15" t="s">
        <v>196</v>
      </c>
      <c r="CK20" s="13">
        <f t="shared" si="56"/>
        <v>12.5</v>
      </c>
      <c r="CV20" s="15" t="s">
        <v>208</v>
      </c>
      <c r="CW20" s="13">
        <f t="shared" si="57"/>
        <v>62.5</v>
      </c>
    </row>
    <row r="21" spans="1:104" x14ac:dyDescent="0.35">
      <c r="A21" s="30"/>
      <c r="B21" s="30"/>
      <c r="C21" s="30"/>
      <c r="D21" s="30"/>
      <c r="E21" s="30"/>
      <c r="F21" s="30"/>
      <c r="G21" s="31"/>
      <c r="P21" s="9" t="s">
        <v>182</v>
      </c>
      <c r="Q21" s="10">
        <f t="shared" si="58"/>
        <v>12.5</v>
      </c>
      <c r="AN21" s="29"/>
      <c r="AO21" s="6"/>
      <c r="AP21" s="28"/>
      <c r="AQ21" s="28"/>
      <c r="AR21" s="28"/>
      <c r="AS21" s="28"/>
      <c r="AT21" s="28"/>
      <c r="AU21" s="28"/>
      <c r="AV21" s="28"/>
      <c r="AW21" s="28"/>
      <c r="AX21" s="6"/>
      <c r="AY21" s="27"/>
      <c r="CJ21" s="15" t="s">
        <v>204</v>
      </c>
      <c r="CK21" s="13">
        <f t="shared" si="56"/>
        <v>0</v>
      </c>
      <c r="CV21" s="15" t="s">
        <v>209</v>
      </c>
      <c r="CW21" s="13">
        <f t="shared" si="57"/>
        <v>0</v>
      </c>
      <c r="CZ21" s="27"/>
    </row>
    <row r="22" spans="1:104" x14ac:dyDescent="0.35">
      <c r="A22" s="30"/>
      <c r="B22" s="30"/>
      <c r="C22" s="30"/>
      <c r="D22" s="30"/>
      <c r="E22" s="30"/>
      <c r="F22" s="30"/>
      <c r="G22" s="31"/>
      <c r="P22" s="9" t="s">
        <v>183</v>
      </c>
      <c r="Q22" s="10">
        <f t="shared" si="58"/>
        <v>0</v>
      </c>
      <c r="AN22" s="29"/>
      <c r="AO22" s="6"/>
      <c r="AP22" s="28"/>
      <c r="AQ22" s="28"/>
      <c r="AR22" s="28"/>
      <c r="AS22" s="28"/>
      <c r="AT22" s="28"/>
      <c r="AU22" s="28"/>
      <c r="AV22" s="28"/>
      <c r="AW22" s="28"/>
      <c r="AX22" s="6"/>
      <c r="AY22" s="27"/>
      <c r="CZ22" s="27"/>
    </row>
    <row r="23" spans="1:104" x14ac:dyDescent="0.35">
      <c r="P23" s="9" t="s">
        <v>184</v>
      </c>
      <c r="Q23" s="10">
        <f t="shared" si="58"/>
        <v>0</v>
      </c>
      <c r="AN23" s="29"/>
      <c r="AO23" s="6"/>
      <c r="AP23" s="28"/>
      <c r="AQ23" s="28"/>
      <c r="AR23" s="28"/>
      <c r="AS23" s="28"/>
      <c r="AT23" s="28"/>
      <c r="AU23" s="28"/>
      <c r="AV23" s="28"/>
      <c r="AW23" s="28"/>
      <c r="AX23" s="6"/>
      <c r="AY23" s="27"/>
      <c r="CZ23" s="27"/>
    </row>
    <row r="24" spans="1:104" ht="15" thickBot="1" x14ac:dyDescent="0.4">
      <c r="AN24" s="29"/>
      <c r="AO24" s="6"/>
      <c r="AP24" s="28"/>
      <c r="AQ24" s="28"/>
      <c r="AR24" s="28"/>
      <c r="AS24" s="28"/>
      <c r="AT24" s="28"/>
      <c r="AU24" s="28"/>
      <c r="AV24" s="28"/>
      <c r="AW24" s="28"/>
      <c r="AX24" s="6"/>
      <c r="AY24" s="27"/>
      <c r="CW24" s="27"/>
      <c r="CZ24" s="27"/>
    </row>
    <row r="25" spans="1:104" ht="14.5" customHeight="1" x14ac:dyDescent="0.35">
      <c r="B25" s="40" t="s">
        <v>210</v>
      </c>
      <c r="C25" s="32"/>
      <c r="D25" s="32"/>
      <c r="E25" s="32"/>
      <c r="F25" s="32"/>
      <c r="G25" s="32"/>
      <c r="H25" s="33"/>
      <c r="AN25" s="29"/>
      <c r="AO25" s="6"/>
      <c r="AP25" s="28"/>
      <c r="AQ25" s="28"/>
      <c r="AR25" s="28"/>
      <c r="AS25" s="28"/>
      <c r="AT25" s="28"/>
      <c r="AU25" s="28"/>
      <c r="AV25" s="28"/>
      <c r="AW25" s="28"/>
      <c r="AX25" s="6"/>
      <c r="AY25" s="27"/>
      <c r="CW25" s="27"/>
      <c r="CZ25" s="27"/>
    </row>
    <row r="26" spans="1:104" x14ac:dyDescent="0.35">
      <c r="B26" s="34"/>
      <c r="C26" s="35"/>
      <c r="D26" s="35"/>
      <c r="E26" s="35"/>
      <c r="F26" s="35"/>
      <c r="G26" s="35"/>
      <c r="H26" s="36"/>
      <c r="AN26" s="29"/>
      <c r="AO26" s="6"/>
      <c r="AP26" s="28"/>
      <c r="AQ26" s="28"/>
      <c r="AR26" s="28"/>
      <c r="AS26" s="28"/>
      <c r="AT26" s="28"/>
      <c r="AU26" s="28"/>
      <c r="AV26" s="28"/>
      <c r="AW26" s="28"/>
      <c r="AX26" s="6"/>
      <c r="AY26" s="27"/>
    </row>
    <row r="27" spans="1:104" x14ac:dyDescent="0.35">
      <c r="B27" s="34"/>
      <c r="C27" s="35"/>
      <c r="D27" s="35"/>
      <c r="E27" s="35"/>
      <c r="F27" s="35"/>
      <c r="G27" s="35"/>
      <c r="H27" s="36"/>
      <c r="AN27" s="29"/>
      <c r="AO27" s="6"/>
      <c r="AP27" s="28"/>
      <c r="AQ27" s="28"/>
      <c r="AR27" s="28"/>
      <c r="AS27" s="28"/>
      <c r="AT27" s="28"/>
      <c r="AU27" s="28"/>
      <c r="AV27" s="28"/>
      <c r="AW27" s="28"/>
      <c r="AX27" s="6"/>
      <c r="AY27" s="27"/>
    </row>
    <row r="28" spans="1:104" x14ac:dyDescent="0.35">
      <c r="B28" s="34"/>
      <c r="C28" s="35"/>
      <c r="D28" s="35"/>
      <c r="E28" s="35"/>
      <c r="F28" s="35"/>
      <c r="G28" s="35"/>
      <c r="H28" s="36"/>
      <c r="AN28" s="29"/>
      <c r="AO28" s="6"/>
      <c r="AP28" s="28"/>
      <c r="AQ28" s="28"/>
      <c r="AR28" s="28"/>
      <c r="AS28" s="28"/>
      <c r="AT28" s="28"/>
      <c r="AU28" s="28"/>
      <c r="AV28" s="28"/>
      <c r="AW28" s="28"/>
      <c r="AX28" s="6"/>
      <c r="AY28" s="27"/>
    </row>
    <row r="29" spans="1:104" x14ac:dyDescent="0.35">
      <c r="B29" s="34"/>
      <c r="C29" s="35"/>
      <c r="D29" s="35"/>
      <c r="E29" s="35"/>
      <c r="F29" s="35"/>
      <c r="G29" s="35"/>
      <c r="H29" s="36"/>
      <c r="AN29" s="29"/>
      <c r="AO29" s="6"/>
      <c r="AP29" s="28"/>
      <c r="AQ29" s="28"/>
      <c r="AR29" s="28"/>
      <c r="AS29" s="28"/>
      <c r="AT29" s="28"/>
      <c r="AU29" s="28"/>
      <c r="AV29" s="28"/>
      <c r="AW29" s="28"/>
      <c r="AX29" s="6"/>
      <c r="AY29" s="27"/>
    </row>
    <row r="30" spans="1:104" x14ac:dyDescent="0.35">
      <c r="B30" s="34"/>
      <c r="C30" s="35"/>
      <c r="D30" s="35"/>
      <c r="E30" s="35"/>
      <c r="F30" s="35"/>
      <c r="G30" s="35"/>
      <c r="H30" s="36"/>
      <c r="AN30" s="29"/>
      <c r="AO30" s="6"/>
      <c r="AP30" s="28"/>
      <c r="AQ30" s="28"/>
      <c r="AR30" s="28"/>
      <c r="AS30" s="28"/>
      <c r="AT30" s="28"/>
      <c r="AU30" s="28"/>
      <c r="AV30" s="28"/>
      <c r="AW30" s="28"/>
      <c r="AX30" s="6"/>
      <c r="AY30" s="27"/>
    </row>
    <row r="31" spans="1:104" x14ac:dyDescent="0.35">
      <c r="B31" s="34"/>
      <c r="C31" s="35"/>
      <c r="D31" s="35"/>
      <c r="E31" s="35"/>
      <c r="F31" s="35"/>
      <c r="G31" s="35"/>
      <c r="H31" s="36"/>
      <c r="AX31" s="6"/>
      <c r="AY31" s="27"/>
    </row>
    <row r="32" spans="1:104" x14ac:dyDescent="0.35">
      <c r="B32" s="34"/>
      <c r="C32" s="35"/>
      <c r="D32" s="35"/>
      <c r="E32" s="35"/>
      <c r="F32" s="35"/>
      <c r="G32" s="35"/>
      <c r="H32" s="36"/>
      <c r="CV32" s="27"/>
      <c r="CW32" s="27"/>
      <c r="CX32" s="27"/>
      <c r="CY32" s="27"/>
      <c r="CZ32" s="27"/>
    </row>
    <row r="33" spans="2:8" x14ac:dyDescent="0.35">
      <c r="B33" s="34"/>
      <c r="C33" s="35"/>
      <c r="D33" s="35"/>
      <c r="E33" s="35"/>
      <c r="F33" s="35"/>
      <c r="G33" s="35"/>
      <c r="H33" s="36"/>
    </row>
    <row r="34" spans="2:8" x14ac:dyDescent="0.35">
      <c r="B34" s="34"/>
      <c r="C34" s="35"/>
      <c r="D34" s="35"/>
      <c r="E34" s="35"/>
      <c r="F34" s="35"/>
      <c r="G34" s="35"/>
      <c r="H34" s="36"/>
    </row>
    <row r="35" spans="2:8" x14ac:dyDescent="0.35">
      <c r="B35" s="34"/>
      <c r="C35" s="35"/>
      <c r="D35" s="35"/>
      <c r="E35" s="35"/>
      <c r="F35" s="35"/>
      <c r="G35" s="35"/>
      <c r="H35" s="36"/>
    </row>
    <row r="36" spans="2:8" x14ac:dyDescent="0.35">
      <c r="B36" s="34"/>
      <c r="C36" s="35"/>
      <c r="D36" s="35"/>
      <c r="E36" s="35"/>
      <c r="F36" s="35"/>
      <c r="G36" s="35"/>
      <c r="H36" s="36"/>
    </row>
    <row r="37" spans="2:8" ht="15" thickBot="1" x14ac:dyDescent="0.4">
      <c r="B37" s="37"/>
      <c r="C37" s="38"/>
      <c r="D37" s="38"/>
      <c r="E37" s="38"/>
      <c r="F37" s="38"/>
      <c r="G37" s="38"/>
      <c r="H37" s="39"/>
    </row>
  </sheetData>
  <mergeCells count="1">
    <mergeCell ref="B25:H3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Gesamt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Pöchersdorfer Peter</dc:creator>
  <cp:lastModifiedBy>Pöchersdorfer Peter</cp:lastModifiedBy>
  <dcterms:created xsi:type="dcterms:W3CDTF">2025-06-03T09:28:13Z</dcterms:created>
  <dcterms:modified xsi:type="dcterms:W3CDTF">2026-08-17T11:47:50Z</dcterms:modified>
</cp:coreProperties>
</file>